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48\proracun\IVICA\PRORAČUNI\PRORAČUN 2027\UPUTE ŽUPANIJA\PRILOZI\"/>
    </mc:Choice>
  </mc:AlternateContent>
  <xr:revisionPtr revIDLastSave="0" documentId="13_ncr:1_{7B24F765-73BB-4078-AB62-F305533A6A1D}" xr6:coauthVersionLast="47" xr6:coauthVersionMax="47" xr10:uidLastSave="{00000000-0000-0000-0000-000000000000}"/>
  <bookViews>
    <workbookView xWindow="-120" yWindow="-120" windowWidth="29040" windowHeight="15720" xr2:uid="{A1120D64-C61A-4F62-9845-B4C777FED9DD}"/>
  </bookViews>
  <sheets>
    <sheet name="OBJAVA_2027" sheetId="1" r:id="rId1"/>
    <sheet name="Osnovne škole" sheetId="2" r:id="rId2"/>
    <sheet name="Srednje škol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3" l="1"/>
  <c r="M46" i="3"/>
  <c r="J46" i="3"/>
  <c r="G46" i="3"/>
  <c r="M45" i="3"/>
  <c r="J45" i="3"/>
  <c r="G45" i="3"/>
  <c r="M44" i="3"/>
  <c r="J44" i="3"/>
  <c r="G44" i="3"/>
  <c r="M43" i="3"/>
  <c r="J43" i="3"/>
  <c r="G43" i="3"/>
  <c r="M42" i="3"/>
  <c r="J42" i="3"/>
  <c r="G42" i="3"/>
  <c r="M41" i="3"/>
  <c r="J41" i="3"/>
  <c r="G41" i="3"/>
  <c r="M40" i="3"/>
  <c r="J40" i="3"/>
  <c r="G40" i="3"/>
  <c r="M39" i="3"/>
  <c r="J39" i="3"/>
  <c r="G39" i="3"/>
  <c r="M38" i="3"/>
  <c r="J38" i="3"/>
  <c r="G38" i="3"/>
  <c r="M37" i="3"/>
  <c r="J37" i="3"/>
  <c r="G37" i="3"/>
  <c r="M36" i="3"/>
  <c r="J36" i="3"/>
  <c r="G36" i="3"/>
  <c r="M35" i="3"/>
  <c r="J35" i="3"/>
  <c r="G35" i="3"/>
  <c r="M34" i="3"/>
  <c r="J34" i="3"/>
  <c r="G34" i="3"/>
  <c r="M33" i="3"/>
  <c r="J33" i="3"/>
  <c r="G33" i="3"/>
  <c r="M32" i="3"/>
  <c r="J32" i="3"/>
  <c r="G32" i="3"/>
  <c r="M31" i="3"/>
  <c r="J31" i="3"/>
  <c r="G31" i="3"/>
  <c r="M30" i="3"/>
  <c r="J30" i="3"/>
  <c r="G30" i="3"/>
  <c r="M29" i="3"/>
  <c r="J29" i="3"/>
  <c r="G29" i="3"/>
  <c r="M28" i="3"/>
  <c r="J28" i="3"/>
  <c r="G28" i="3"/>
  <c r="M27" i="3"/>
  <c r="J27" i="3"/>
  <c r="G27" i="3"/>
  <c r="M26" i="3"/>
  <c r="J26" i="3"/>
  <c r="G26" i="3"/>
  <c r="M25" i="3"/>
  <c r="J25" i="3"/>
  <c r="G25" i="3"/>
  <c r="M24" i="3"/>
  <c r="J24" i="3"/>
  <c r="G24" i="3"/>
  <c r="M23" i="3"/>
  <c r="J23" i="3"/>
  <c r="G23" i="3"/>
  <c r="M22" i="3"/>
  <c r="J22" i="3"/>
  <c r="G22" i="3"/>
  <c r="M21" i="3"/>
  <c r="J21" i="3"/>
  <c r="G21" i="3"/>
  <c r="M20" i="3"/>
  <c r="J20" i="3"/>
  <c r="G20" i="3"/>
  <c r="M19" i="3"/>
  <c r="J19" i="3"/>
  <c r="G19" i="3"/>
  <c r="M18" i="3"/>
  <c r="J18" i="3"/>
  <c r="G18" i="3"/>
  <c r="M17" i="3"/>
  <c r="J17" i="3"/>
  <c r="G17" i="3"/>
  <c r="M16" i="3"/>
  <c r="J16" i="3"/>
  <c r="G16" i="3"/>
  <c r="M15" i="3"/>
  <c r="J15" i="3"/>
  <c r="G15" i="3"/>
  <c r="M14" i="3"/>
  <c r="J14" i="3"/>
  <c r="G14" i="3"/>
  <c r="M13" i="3"/>
  <c r="J13" i="3"/>
  <c r="G13" i="3"/>
  <c r="M12" i="3"/>
  <c r="J12" i="3"/>
  <c r="G12" i="3"/>
  <c r="M11" i="3"/>
  <c r="J11" i="3"/>
  <c r="G11" i="3"/>
  <c r="M10" i="3"/>
  <c r="J10" i="3"/>
  <c r="G10" i="3"/>
  <c r="M9" i="3"/>
  <c r="J9" i="3"/>
  <c r="G9" i="3"/>
  <c r="M8" i="3"/>
  <c r="J8" i="3"/>
  <c r="G8" i="3"/>
  <c r="M7" i="3"/>
  <c r="J7" i="3"/>
  <c r="G7" i="3"/>
  <c r="M6" i="3"/>
  <c r="J6" i="3"/>
  <c r="G6" i="3"/>
  <c r="M5" i="3"/>
  <c r="J5" i="3"/>
  <c r="G5" i="3"/>
  <c r="F64" i="2"/>
  <c r="E64" i="2"/>
  <c r="J62" i="2"/>
  <c r="J61" i="2"/>
  <c r="J60" i="2"/>
  <c r="J59" i="2"/>
  <c r="G59" i="2"/>
  <c r="M58" i="2"/>
  <c r="J58" i="2"/>
  <c r="G58" i="2"/>
  <c r="M57" i="2"/>
  <c r="J57" i="2"/>
  <c r="G57" i="2"/>
  <c r="M56" i="2"/>
  <c r="J56" i="2"/>
  <c r="G56" i="2"/>
  <c r="M55" i="2"/>
  <c r="J55" i="2"/>
  <c r="G55" i="2"/>
  <c r="M54" i="2"/>
  <c r="J54" i="2"/>
  <c r="G54" i="2"/>
  <c r="M53" i="2"/>
  <c r="J53" i="2"/>
  <c r="G53" i="2"/>
  <c r="M52" i="2"/>
  <c r="J52" i="2"/>
  <c r="G52" i="2"/>
  <c r="M51" i="2"/>
  <c r="J51" i="2"/>
  <c r="G51" i="2"/>
  <c r="M50" i="2"/>
  <c r="J50" i="2"/>
  <c r="G50" i="2"/>
  <c r="M49" i="2"/>
  <c r="J49" i="2"/>
  <c r="G49" i="2"/>
  <c r="M48" i="2"/>
  <c r="J48" i="2"/>
  <c r="G48" i="2"/>
  <c r="M47" i="2"/>
  <c r="J47" i="2"/>
  <c r="G47" i="2"/>
  <c r="M46" i="2"/>
  <c r="J46" i="2"/>
  <c r="G46" i="2"/>
  <c r="M45" i="2"/>
  <c r="J45" i="2"/>
  <c r="G45" i="2"/>
  <c r="M44" i="2"/>
  <c r="J44" i="2"/>
  <c r="G44" i="2"/>
  <c r="M43" i="2"/>
  <c r="J43" i="2"/>
  <c r="G43" i="2"/>
  <c r="M42" i="2"/>
  <c r="J42" i="2"/>
  <c r="G42" i="2"/>
  <c r="M41" i="2"/>
  <c r="J41" i="2"/>
  <c r="G41" i="2"/>
  <c r="M40" i="2"/>
  <c r="J40" i="2"/>
  <c r="G40" i="2"/>
  <c r="M39" i="2"/>
  <c r="J39" i="2"/>
  <c r="G39" i="2"/>
  <c r="M38" i="2"/>
  <c r="J38" i="2"/>
  <c r="G38" i="2"/>
  <c r="M37" i="2"/>
  <c r="J37" i="2"/>
  <c r="G37" i="2"/>
  <c r="M36" i="2"/>
  <c r="J36" i="2"/>
  <c r="G36" i="2"/>
  <c r="M35" i="2"/>
  <c r="J35" i="2"/>
  <c r="G35" i="2"/>
  <c r="M34" i="2"/>
  <c r="J34" i="2"/>
  <c r="G34" i="2"/>
  <c r="M33" i="2"/>
  <c r="J33" i="2"/>
  <c r="G33" i="2"/>
  <c r="M32" i="2"/>
  <c r="J32" i="2"/>
  <c r="G32" i="2"/>
  <c r="M31" i="2"/>
  <c r="J31" i="2"/>
  <c r="G31" i="2"/>
  <c r="M30" i="2"/>
  <c r="J30" i="2"/>
  <c r="G30" i="2"/>
  <c r="M29" i="2"/>
  <c r="J29" i="2"/>
  <c r="G29" i="2"/>
  <c r="M28" i="2"/>
  <c r="J28" i="2"/>
  <c r="G28" i="2"/>
  <c r="M27" i="2"/>
  <c r="J27" i="2"/>
  <c r="G27" i="2"/>
  <c r="M26" i="2"/>
  <c r="J26" i="2"/>
  <c r="G26" i="2"/>
  <c r="M25" i="2"/>
  <c r="J25" i="2"/>
  <c r="G25" i="2"/>
  <c r="M24" i="2"/>
  <c r="J24" i="2"/>
  <c r="G24" i="2"/>
  <c r="M23" i="2"/>
  <c r="J23" i="2"/>
  <c r="G23" i="2"/>
  <c r="M22" i="2"/>
  <c r="J22" i="2"/>
  <c r="G22" i="2"/>
  <c r="M21" i="2"/>
  <c r="J21" i="2"/>
  <c r="G21" i="2"/>
  <c r="M20" i="2"/>
  <c r="J20" i="2"/>
  <c r="G20" i="2"/>
  <c r="M19" i="2"/>
  <c r="J19" i="2"/>
  <c r="G19" i="2"/>
  <c r="M18" i="2"/>
  <c r="J18" i="2"/>
  <c r="G18" i="2"/>
  <c r="M17" i="2"/>
  <c r="J17" i="2"/>
  <c r="G17" i="2"/>
  <c r="M16" i="2"/>
  <c r="J16" i="2"/>
  <c r="G16" i="2"/>
  <c r="M15" i="2"/>
  <c r="J15" i="2"/>
  <c r="G15" i="2"/>
  <c r="M14" i="2"/>
  <c r="J14" i="2"/>
  <c r="G14" i="2"/>
  <c r="M13" i="2"/>
  <c r="J13" i="2"/>
  <c r="G13" i="2"/>
  <c r="M12" i="2"/>
  <c r="J12" i="2"/>
  <c r="G12" i="2"/>
  <c r="M11" i="2"/>
  <c r="J11" i="2"/>
  <c r="G11" i="2"/>
  <c r="M10" i="2"/>
  <c r="J10" i="2"/>
  <c r="G10" i="2"/>
  <c r="M9" i="2"/>
  <c r="J9" i="2"/>
  <c r="G9" i="2"/>
  <c r="M8" i="2"/>
  <c r="J8" i="2"/>
  <c r="G8" i="2"/>
  <c r="M7" i="2"/>
  <c r="J7" i="2"/>
  <c r="G7" i="2"/>
  <c r="M6" i="2"/>
  <c r="J6" i="2"/>
  <c r="G6" i="2"/>
  <c r="M5" i="2"/>
  <c r="J5" i="2"/>
  <c r="G5" i="2"/>
  <c r="L84" i="1" l="1"/>
  <c r="G84" i="1"/>
  <c r="F84" i="1"/>
  <c r="E84" i="1"/>
  <c r="D84" i="1"/>
  <c r="C84" i="1"/>
  <c r="K83" i="1"/>
  <c r="K84" i="1" s="1"/>
  <c r="J83" i="1"/>
  <c r="H83" i="1"/>
  <c r="H84" i="1" s="1"/>
  <c r="G83" i="1"/>
  <c r="L82" i="1"/>
  <c r="F82" i="1"/>
  <c r="E82" i="1"/>
  <c r="D82" i="1"/>
  <c r="C82" i="1"/>
  <c r="K81" i="1"/>
  <c r="M81" i="1" s="1"/>
  <c r="H81" i="1"/>
  <c r="J81" i="1" s="1"/>
  <c r="G81" i="1"/>
  <c r="M80" i="1"/>
  <c r="K80" i="1"/>
  <c r="J80" i="1"/>
  <c r="H80" i="1"/>
  <c r="G80" i="1"/>
  <c r="H79" i="1"/>
  <c r="K79" i="1" s="1"/>
  <c r="M79" i="1" s="1"/>
  <c r="G79" i="1"/>
  <c r="K78" i="1"/>
  <c r="M78" i="1" s="1"/>
  <c r="J78" i="1"/>
  <c r="H78" i="1"/>
  <c r="G78" i="1"/>
  <c r="G82" i="1" s="1"/>
  <c r="K77" i="1"/>
  <c r="M77" i="1" s="1"/>
  <c r="J77" i="1"/>
  <c r="H77" i="1"/>
  <c r="G77" i="1"/>
  <c r="I76" i="1"/>
  <c r="I82" i="1" s="1"/>
  <c r="I84" i="1" s="1"/>
  <c r="H76" i="1"/>
  <c r="K76" i="1" s="1"/>
  <c r="M76" i="1" s="1"/>
  <c r="G76" i="1"/>
  <c r="J75" i="1"/>
  <c r="H75" i="1"/>
  <c r="H82" i="1" s="1"/>
  <c r="G75" i="1"/>
  <c r="K74" i="1"/>
  <c r="M74" i="1" s="1"/>
  <c r="H74" i="1"/>
  <c r="J74" i="1" s="1"/>
  <c r="G74" i="1"/>
  <c r="L73" i="1"/>
  <c r="I73" i="1"/>
  <c r="F73" i="1"/>
  <c r="E73" i="1"/>
  <c r="D73" i="1"/>
  <c r="C73" i="1"/>
  <c r="H72" i="1"/>
  <c r="K72" i="1" s="1"/>
  <c r="M72" i="1" s="1"/>
  <c r="G72" i="1"/>
  <c r="M71" i="1"/>
  <c r="K71" i="1"/>
  <c r="H71" i="1"/>
  <c r="J71" i="1" s="1"/>
  <c r="G71" i="1"/>
  <c r="J70" i="1"/>
  <c r="H70" i="1"/>
  <c r="H73" i="1" s="1"/>
  <c r="G70" i="1"/>
  <c r="G73" i="1" s="1"/>
  <c r="L69" i="1"/>
  <c r="I69" i="1"/>
  <c r="F69" i="1"/>
  <c r="E69" i="1"/>
  <c r="D69" i="1"/>
  <c r="C69" i="1"/>
  <c r="M68" i="1"/>
  <c r="J68" i="1"/>
  <c r="G68" i="1"/>
  <c r="M67" i="1"/>
  <c r="K67" i="1"/>
  <c r="H67" i="1"/>
  <c r="J67" i="1" s="1"/>
  <c r="G67" i="1"/>
  <c r="G69" i="1" s="1"/>
  <c r="J66" i="1"/>
  <c r="H66" i="1"/>
  <c r="H69" i="1" s="1"/>
  <c r="G66" i="1"/>
  <c r="L65" i="1"/>
  <c r="I65" i="1"/>
  <c r="G65" i="1"/>
  <c r="F65" i="1"/>
  <c r="E65" i="1"/>
  <c r="D65" i="1"/>
  <c r="C65" i="1"/>
  <c r="K64" i="1"/>
  <c r="K65" i="1" s="1"/>
  <c r="H64" i="1"/>
  <c r="H65" i="1" s="1"/>
  <c r="J65" i="1" s="1"/>
  <c r="G64" i="1"/>
  <c r="L63" i="1"/>
  <c r="I63" i="1"/>
  <c r="F63" i="1"/>
  <c r="E63" i="1"/>
  <c r="D63" i="1"/>
  <c r="C63" i="1"/>
  <c r="H62" i="1"/>
  <c r="K62" i="1" s="1"/>
  <c r="G62" i="1"/>
  <c r="K61" i="1"/>
  <c r="M61" i="1" s="1"/>
  <c r="J61" i="1"/>
  <c r="H61" i="1"/>
  <c r="G61" i="1"/>
  <c r="G63" i="1" s="1"/>
  <c r="K60" i="1"/>
  <c r="M60" i="1" s="1"/>
  <c r="J60" i="1"/>
  <c r="H60" i="1"/>
  <c r="G60" i="1"/>
  <c r="M59" i="1"/>
  <c r="L59" i="1"/>
  <c r="K59" i="1"/>
  <c r="I59" i="1"/>
  <c r="J59" i="1" s="1"/>
  <c r="H59" i="1"/>
  <c r="G59" i="1"/>
  <c r="F59" i="1"/>
  <c r="E59" i="1"/>
  <c r="D59" i="1"/>
  <c r="C59" i="1"/>
  <c r="M58" i="1"/>
  <c r="J58" i="1"/>
  <c r="G58" i="1"/>
  <c r="M57" i="1"/>
  <c r="J57" i="1"/>
  <c r="G57" i="1"/>
  <c r="L56" i="1"/>
  <c r="F56" i="1"/>
  <c r="E56" i="1"/>
  <c r="D56" i="1"/>
  <c r="C56" i="1"/>
  <c r="M55" i="1"/>
  <c r="K55" i="1"/>
  <c r="J55" i="1"/>
  <c r="H55" i="1"/>
  <c r="G55" i="1"/>
  <c r="M54" i="1"/>
  <c r="K54" i="1"/>
  <c r="J54" i="1"/>
  <c r="G54" i="1"/>
  <c r="K53" i="1"/>
  <c r="M53" i="1" s="1"/>
  <c r="J53" i="1"/>
  <c r="G53" i="1"/>
  <c r="K52" i="1"/>
  <c r="M52" i="1" s="1"/>
  <c r="J52" i="1"/>
  <c r="G52" i="1"/>
  <c r="M51" i="1"/>
  <c r="K51" i="1"/>
  <c r="J51" i="1"/>
  <c r="G51" i="1"/>
  <c r="K50" i="1"/>
  <c r="M50" i="1" s="1"/>
  <c r="J50" i="1"/>
  <c r="G50" i="1"/>
  <c r="K49" i="1"/>
  <c r="M49" i="1" s="1"/>
  <c r="J49" i="1"/>
  <c r="G49" i="1"/>
  <c r="H48" i="1"/>
  <c r="K48" i="1" s="1"/>
  <c r="M48" i="1" s="1"/>
  <c r="G48" i="1"/>
  <c r="H47" i="1"/>
  <c r="K47" i="1" s="1"/>
  <c r="M47" i="1" s="1"/>
  <c r="G47" i="1"/>
  <c r="J46" i="1"/>
  <c r="H46" i="1"/>
  <c r="K46" i="1" s="1"/>
  <c r="M46" i="1" s="1"/>
  <c r="G46" i="1"/>
  <c r="K45" i="1"/>
  <c r="M45" i="1" s="1"/>
  <c r="H45" i="1"/>
  <c r="J45" i="1" s="1"/>
  <c r="G45" i="1"/>
  <c r="M44" i="1"/>
  <c r="K44" i="1"/>
  <c r="J44" i="1"/>
  <c r="H44" i="1"/>
  <c r="G44" i="1"/>
  <c r="I43" i="1"/>
  <c r="I56" i="1" s="1"/>
  <c r="H43" i="1"/>
  <c r="K43" i="1" s="1"/>
  <c r="M43" i="1" s="1"/>
  <c r="G43" i="1"/>
  <c r="H42" i="1"/>
  <c r="H56" i="1" s="1"/>
  <c r="G42" i="1"/>
  <c r="G56" i="1" s="1"/>
  <c r="L41" i="1"/>
  <c r="I41" i="1"/>
  <c r="F41" i="1"/>
  <c r="E41" i="1"/>
  <c r="D41" i="1"/>
  <c r="C41" i="1"/>
  <c r="M40" i="1"/>
  <c r="J40" i="1"/>
  <c r="G40" i="1"/>
  <c r="K39" i="1"/>
  <c r="K41" i="1" s="1"/>
  <c r="J39" i="1"/>
  <c r="H39" i="1"/>
  <c r="H41" i="1" s="1"/>
  <c r="J41" i="1" s="1"/>
  <c r="G39" i="1"/>
  <c r="G41" i="1" s="1"/>
  <c r="L38" i="1"/>
  <c r="I38" i="1"/>
  <c r="F38" i="1"/>
  <c r="E38" i="1"/>
  <c r="D38" i="1"/>
  <c r="C38" i="1"/>
  <c r="K37" i="1"/>
  <c r="M37" i="1" s="1"/>
  <c r="J37" i="1"/>
  <c r="H37" i="1"/>
  <c r="G37" i="1"/>
  <c r="M36" i="1"/>
  <c r="J36" i="1"/>
  <c r="G36" i="1"/>
  <c r="M35" i="1"/>
  <c r="J35" i="1"/>
  <c r="G35" i="1"/>
  <c r="H34" i="1"/>
  <c r="K34" i="1" s="1"/>
  <c r="M34" i="1" s="1"/>
  <c r="G34" i="1"/>
  <c r="M33" i="1"/>
  <c r="J33" i="1"/>
  <c r="G33" i="1"/>
  <c r="G38" i="1" s="1"/>
  <c r="H32" i="1"/>
  <c r="H38" i="1" s="1"/>
  <c r="J38" i="1" s="1"/>
  <c r="G32" i="1"/>
  <c r="L31" i="1"/>
  <c r="I31" i="1"/>
  <c r="F31" i="1"/>
  <c r="E31" i="1"/>
  <c r="D31" i="1"/>
  <c r="C31" i="1"/>
  <c r="M30" i="1"/>
  <c r="J30" i="1"/>
  <c r="G30" i="1"/>
  <c r="M29" i="1"/>
  <c r="K29" i="1"/>
  <c r="J29" i="1"/>
  <c r="H29" i="1"/>
  <c r="G29" i="1"/>
  <c r="H28" i="1"/>
  <c r="K28" i="1" s="1"/>
  <c r="M28" i="1" s="1"/>
  <c r="G28" i="1"/>
  <c r="K27" i="1"/>
  <c r="M27" i="1" s="1"/>
  <c r="J27" i="1"/>
  <c r="H27" i="1"/>
  <c r="G27" i="1"/>
  <c r="K26" i="1"/>
  <c r="M26" i="1" s="1"/>
  <c r="J26" i="1"/>
  <c r="H26" i="1"/>
  <c r="G26" i="1"/>
  <c r="H25" i="1"/>
  <c r="K25" i="1" s="1"/>
  <c r="M25" i="1" s="1"/>
  <c r="G25" i="1"/>
  <c r="G31" i="1" s="1"/>
  <c r="K24" i="1"/>
  <c r="H24" i="1"/>
  <c r="H31" i="1" s="1"/>
  <c r="J31" i="1" s="1"/>
  <c r="G24" i="1"/>
  <c r="L23" i="1"/>
  <c r="I23" i="1"/>
  <c r="F23" i="1"/>
  <c r="E23" i="1"/>
  <c r="D23" i="1"/>
  <c r="C23" i="1"/>
  <c r="M22" i="1"/>
  <c r="J22" i="1"/>
  <c r="G22" i="1"/>
  <c r="M21" i="1"/>
  <c r="J21" i="1"/>
  <c r="G21" i="1"/>
  <c r="H20" i="1"/>
  <c r="K20" i="1" s="1"/>
  <c r="M20" i="1" s="1"/>
  <c r="G20" i="1"/>
  <c r="M19" i="1"/>
  <c r="J19" i="1"/>
  <c r="G19" i="1"/>
  <c r="K18" i="1"/>
  <c r="M18" i="1" s="1"/>
  <c r="H18" i="1"/>
  <c r="J18" i="1" s="1"/>
  <c r="G18" i="1"/>
  <c r="M17" i="1"/>
  <c r="K17" i="1"/>
  <c r="J17" i="1"/>
  <c r="H17" i="1"/>
  <c r="G17" i="1"/>
  <c r="H16" i="1"/>
  <c r="K16" i="1" s="1"/>
  <c r="M16" i="1" s="1"/>
  <c r="G16" i="1"/>
  <c r="J15" i="1"/>
  <c r="H15" i="1"/>
  <c r="K15" i="1" s="1"/>
  <c r="M15" i="1" s="1"/>
  <c r="G15" i="1"/>
  <c r="K14" i="1"/>
  <c r="M14" i="1" s="1"/>
  <c r="J14" i="1"/>
  <c r="H14" i="1"/>
  <c r="G14" i="1"/>
  <c r="H13" i="1"/>
  <c r="K13" i="1" s="1"/>
  <c r="G13" i="1"/>
  <c r="G23" i="1" s="1"/>
  <c r="L12" i="1"/>
  <c r="I12" i="1"/>
  <c r="F12" i="1"/>
  <c r="E12" i="1"/>
  <c r="D12" i="1"/>
  <c r="C12" i="1"/>
  <c r="M11" i="1"/>
  <c r="H11" i="1"/>
  <c r="J11" i="1" s="1"/>
  <c r="G11" i="1"/>
  <c r="M10" i="1"/>
  <c r="M12" i="1" s="1"/>
  <c r="K10" i="1"/>
  <c r="K12" i="1" s="1"/>
  <c r="H10" i="1"/>
  <c r="H12" i="1" s="1"/>
  <c r="J12" i="1" s="1"/>
  <c r="G10" i="1"/>
  <c r="G12" i="1" s="1"/>
  <c r="L9" i="1"/>
  <c r="I9" i="1"/>
  <c r="H9" i="1"/>
  <c r="J9" i="1" s="1"/>
  <c r="F9" i="1"/>
  <c r="E9" i="1"/>
  <c r="D9" i="1"/>
  <c r="C9" i="1"/>
  <c r="H8" i="1"/>
  <c r="K8" i="1" s="1"/>
  <c r="G8" i="1"/>
  <c r="G9" i="1" s="1"/>
  <c r="K31" i="1" l="1"/>
  <c r="M63" i="1"/>
  <c r="M8" i="1"/>
  <c r="M9" i="1" s="1"/>
  <c r="K9" i="1"/>
  <c r="J69" i="1"/>
  <c r="J73" i="1"/>
  <c r="M62" i="1"/>
  <c r="K63" i="1"/>
  <c r="K23" i="1"/>
  <c r="M13" i="1"/>
  <c r="M23" i="1" s="1"/>
  <c r="J24" i="1"/>
  <c r="J64" i="1"/>
  <c r="K75" i="1"/>
  <c r="M75" i="1" s="1"/>
  <c r="M82" i="1" s="1"/>
  <c r="M83" i="1"/>
  <c r="M84" i="1" s="1"/>
  <c r="J20" i="1"/>
  <c r="M24" i="1"/>
  <c r="M31" i="1" s="1"/>
  <c r="J42" i="1"/>
  <c r="J56" i="1" s="1"/>
  <c r="M64" i="1"/>
  <c r="M65" i="1" s="1"/>
  <c r="J72" i="1"/>
  <c r="K42" i="1"/>
  <c r="J47" i="1"/>
  <c r="H63" i="1"/>
  <c r="J34" i="1"/>
  <c r="H23" i="1"/>
  <c r="J23" i="1" s="1"/>
  <c r="J8" i="1"/>
  <c r="J13" i="1"/>
  <c r="J25" i="1"/>
  <c r="K66" i="1"/>
  <c r="K70" i="1"/>
  <c r="J76" i="1"/>
  <c r="J82" i="1" s="1"/>
  <c r="J84" i="1" s="1"/>
  <c r="J32" i="1"/>
  <c r="J16" i="1"/>
  <c r="J28" i="1"/>
  <c r="J43" i="1"/>
  <c r="J62" i="1"/>
  <c r="J63" i="1" s="1"/>
  <c r="J79" i="1"/>
  <c r="J10" i="1"/>
  <c r="K32" i="1"/>
  <c r="M39" i="1"/>
  <c r="M41" i="1" s="1"/>
  <c r="M42" i="1" l="1"/>
  <c r="M56" i="1" s="1"/>
  <c r="K56" i="1"/>
  <c r="K82" i="1"/>
  <c r="M70" i="1"/>
  <c r="M73" i="1" s="1"/>
  <c r="K73" i="1"/>
  <c r="K69" i="1"/>
  <c r="M66" i="1"/>
  <c r="M69" i="1" s="1"/>
  <c r="M32" i="1"/>
  <c r="M38" i="1" s="1"/>
  <c r="K38" i="1"/>
</calcChain>
</file>

<file path=xl/sharedStrings.xml><?xml version="1.0" encoding="utf-8"?>
<sst xmlns="http://schemas.openxmlformats.org/spreadsheetml/2006/main" count="310" uniqueCount="227">
  <si>
    <t>Tablica; Limiti ukupnih rashoda po razdjelima proračuna Zadarske županije za izvore financiranja opći prihodi i primici (11 - opći prihodi,</t>
  </si>
  <si>
    <t xml:space="preserve">13 - koncesije u pomorstvu, 14 - brodice, 41 - lovozakupnina, 41 - navodnjavanje, 5 - predfinanciranje), </t>
  </si>
  <si>
    <t xml:space="preserve">izvor 41 - naknada za zadrž. nezak.izgr. zgrada </t>
  </si>
  <si>
    <t>2027. godina</t>
  </si>
  <si>
    <t>2028. godina</t>
  </si>
  <si>
    <t>2029. godina</t>
  </si>
  <si>
    <t>Razdjel/Glava</t>
  </si>
  <si>
    <t>Naziv</t>
  </si>
  <si>
    <t>Izvršenje 2025.</t>
  </si>
  <si>
    <t>Rebalans 2026.</t>
  </si>
  <si>
    <t xml:space="preserve">Limit 1 </t>
  </si>
  <si>
    <t xml:space="preserve">Limit 2 </t>
  </si>
  <si>
    <t xml:space="preserve">Plan 2027. </t>
  </si>
  <si>
    <t>Limit 1</t>
  </si>
  <si>
    <t>Limit 2</t>
  </si>
  <si>
    <t>Plan 2028.</t>
  </si>
  <si>
    <t xml:space="preserve"> Limit 2</t>
  </si>
  <si>
    <t>Plan 2029.</t>
  </si>
  <si>
    <t>010-01</t>
  </si>
  <si>
    <t>Ured župana - 11</t>
  </si>
  <si>
    <t>010</t>
  </si>
  <si>
    <t>Ured župana</t>
  </si>
  <si>
    <t>020-01</t>
  </si>
  <si>
    <t xml:space="preserve">UO za financije i proračun - 11 </t>
  </si>
  <si>
    <t>UO za financije i proračun - 41</t>
  </si>
  <si>
    <t>020</t>
  </si>
  <si>
    <t>UO za financije i proračun</t>
  </si>
  <si>
    <t>030-01</t>
  </si>
  <si>
    <t>UO za obrazovanje - 11</t>
  </si>
  <si>
    <t>UO za obrazovanje - 5 predf</t>
  </si>
  <si>
    <t>030-02</t>
  </si>
  <si>
    <t>Narodni muzej - 11</t>
  </si>
  <si>
    <t>030-03</t>
  </si>
  <si>
    <t>Kazalište lutaka - 11</t>
  </si>
  <si>
    <t>030-04</t>
  </si>
  <si>
    <t xml:space="preserve">Osnovnoškolsko obrazovanje - 11 </t>
  </si>
  <si>
    <t>Osnovnoškolsko obrazovanje - 5 predf</t>
  </si>
  <si>
    <t>Osnovnoškolsko obrazovanje - 50</t>
  </si>
  <si>
    <t>030-05</t>
  </si>
  <si>
    <t xml:space="preserve">Srednjoškolsko obrazovanje -11 </t>
  </si>
  <si>
    <t>Srednjoškolsko obrazovanje 5 predfin</t>
  </si>
  <si>
    <t>Srednjoškolsko obrazovanje -50</t>
  </si>
  <si>
    <t>030</t>
  </si>
  <si>
    <t>UO za obrazovanje</t>
  </si>
  <si>
    <t>040-01</t>
  </si>
  <si>
    <t>UO za zdravstvo  - 11</t>
  </si>
  <si>
    <t>040-06</t>
  </si>
  <si>
    <t>SBO - 11</t>
  </si>
  <si>
    <t>040-07</t>
  </si>
  <si>
    <t>PBU - 11</t>
  </si>
  <si>
    <t>040-08</t>
  </si>
  <si>
    <t>Dom zdravlja - 11</t>
  </si>
  <si>
    <t>040-09</t>
  </si>
  <si>
    <t>Zavod za hitnu medicinu</t>
  </si>
  <si>
    <t>040-10</t>
  </si>
  <si>
    <t>Zavod za javno zdravstvo</t>
  </si>
  <si>
    <t>040-</t>
  </si>
  <si>
    <t>Ustanove u zdravstvu - 50</t>
  </si>
  <si>
    <t>040</t>
  </si>
  <si>
    <t xml:space="preserve">UO za zdravstvo </t>
  </si>
  <si>
    <t>050-01</t>
  </si>
  <si>
    <t>UO za prostorno uređenje - 11</t>
  </si>
  <si>
    <t>UO za prostorno uređenje - 13</t>
  </si>
  <si>
    <t>050-02</t>
  </si>
  <si>
    <t>Natura Jadera - 11</t>
  </si>
  <si>
    <t>Natura Jadera - 13</t>
  </si>
  <si>
    <t>Natura Jadera - 5 predf</t>
  </si>
  <si>
    <t>050-03</t>
  </si>
  <si>
    <t>Zavod za prostorno uređenje -11</t>
  </si>
  <si>
    <t>050</t>
  </si>
  <si>
    <t>UO za prostorno uređenje</t>
  </si>
  <si>
    <t>060-01</t>
  </si>
  <si>
    <t>UO za gospodarstvo - 11</t>
  </si>
  <si>
    <t>UO za gospodarstvo - 14</t>
  </si>
  <si>
    <t>060</t>
  </si>
  <si>
    <t>UO za gospodarstvo</t>
  </si>
  <si>
    <t>070-01</t>
  </si>
  <si>
    <t>UO za poljoprivredu - 11</t>
  </si>
  <si>
    <t>070-02</t>
  </si>
  <si>
    <t>UO za poljoprivredu - 12</t>
  </si>
  <si>
    <t>UO za poljoprivredu - 13</t>
  </si>
  <si>
    <t>UO za poljoprivredu - 14</t>
  </si>
  <si>
    <t>UO za poljoprivredu - 15</t>
  </si>
  <si>
    <t>UO za poljoprivredu - 17</t>
  </si>
  <si>
    <t>UO za poljoprivredu - 5 predf</t>
  </si>
  <si>
    <t>Agencija za ruralni razvoj - 11</t>
  </si>
  <si>
    <t>Agencija za ruralni razvoj - 5 predf</t>
  </si>
  <si>
    <t>070-03</t>
  </si>
  <si>
    <t>Ustanova INOVACIJA - 11</t>
  </si>
  <si>
    <t>Ustanova INOVACIJA - 5 predif</t>
  </si>
  <si>
    <t>070-04</t>
  </si>
  <si>
    <t>Agencija za razvoj -Zadra Nova - 11</t>
  </si>
  <si>
    <t>Agencija za razvoj -Zadra Nova - 5 predf</t>
  </si>
  <si>
    <t>070-05</t>
  </si>
  <si>
    <t>Sklonište za napuštene i izgubljene životinje - 11</t>
  </si>
  <si>
    <t>070</t>
  </si>
  <si>
    <t>UO za poljoprivredu</t>
  </si>
  <si>
    <t>080-01</t>
  </si>
  <si>
    <t>UO za pomorsko dobro - 13</t>
  </si>
  <si>
    <t>UO za pomorsko dobro - 14</t>
  </si>
  <si>
    <t>080</t>
  </si>
  <si>
    <t>UO za pomorsko dobro</t>
  </si>
  <si>
    <t>100-01</t>
  </si>
  <si>
    <t>UO za pravne i zajedničke poslove - 11</t>
  </si>
  <si>
    <t>100-02</t>
  </si>
  <si>
    <t>Vijeće srpske nac. manjine -11</t>
  </si>
  <si>
    <t>100-03</t>
  </si>
  <si>
    <t>Vijeće albanske nac. manjine -11</t>
  </si>
  <si>
    <t>UO za pravne i zajedničke poslove</t>
  </si>
  <si>
    <t>110-01</t>
  </si>
  <si>
    <t>UO za javnu nabavu i upravljanje imovinom - 11</t>
  </si>
  <si>
    <t>UO za javnu nabavu i upravljanje imovinom</t>
  </si>
  <si>
    <t>140-01</t>
  </si>
  <si>
    <t>UO za Hr. branitelje, udruge, demogr. i mlade - 11</t>
  </si>
  <si>
    <t>140-02</t>
  </si>
  <si>
    <t>Dom za starije i nemoćne - 11</t>
  </si>
  <si>
    <t>Dom za starije i nemoćne - 50</t>
  </si>
  <si>
    <t xml:space="preserve">UO za Hr. branitelje, udruge, demogr. i mlade </t>
  </si>
  <si>
    <t>150-01</t>
  </si>
  <si>
    <t>UO za kulturu, sport i medije -11</t>
  </si>
  <si>
    <t>150-02</t>
  </si>
  <si>
    <t>150-03</t>
  </si>
  <si>
    <t>UO za kulturu, sport i medije</t>
  </si>
  <si>
    <t>160-01</t>
  </si>
  <si>
    <t>UO za javnu nabavu i EU fondove - 11</t>
  </si>
  <si>
    <t>160-02</t>
  </si>
  <si>
    <t>UO za javnu nabavu i EU fondove - 5 predf</t>
  </si>
  <si>
    <t>160-03</t>
  </si>
  <si>
    <t>160-04</t>
  </si>
  <si>
    <t>UO za javnu nabavu i EU fondove</t>
  </si>
  <si>
    <t>170-01</t>
  </si>
  <si>
    <t>UO za imovinsko-pravne poslove i graditeljstvo - 11</t>
  </si>
  <si>
    <t xml:space="preserve">UO za imovinsko-pravne poslove i graditeljstvo </t>
  </si>
  <si>
    <t>Tablica; Limiti ukupnih rashoda osnovnih škola za izvore financiranja 11 -  opći prihodi i primici i 5011 Pomoći iz državnog proračuna kroz opće prihode i primitke</t>
  </si>
  <si>
    <t>R.B.</t>
  </si>
  <si>
    <t>Izvor</t>
  </si>
  <si>
    <t>Plan 2026.</t>
  </si>
  <si>
    <t xml:space="preserve">Limit 1. </t>
  </si>
  <si>
    <t xml:space="preserve">Limit 2. </t>
  </si>
  <si>
    <t>Plan 2027.</t>
  </si>
  <si>
    <t>Limit 1.</t>
  </si>
  <si>
    <t>Limit 2.</t>
  </si>
  <si>
    <t>1.</t>
  </si>
  <si>
    <t>Osnovna škola Benkovac</t>
  </si>
  <si>
    <t>2.</t>
  </si>
  <si>
    <t>Osnovna škola Radića Bibinje</t>
  </si>
  <si>
    <t>3.</t>
  </si>
  <si>
    <t>Osnovna škola Biograd na moru</t>
  </si>
  <si>
    <t>4.</t>
  </si>
  <si>
    <t>Osnovna škola Galovac</t>
  </si>
  <si>
    <t>5.</t>
  </si>
  <si>
    <t>OŠ Nikole Tesle Gračac</t>
  </si>
  <si>
    <t>6.</t>
  </si>
  <si>
    <t>OŠ Petar Zoranić Jasenice</t>
  </si>
  <si>
    <t>7.</t>
  </si>
  <si>
    <t xml:space="preserve">OŠ I.G.Kovačića Lišane Ostrovičke </t>
  </si>
  <si>
    <t>8.</t>
  </si>
  <si>
    <t>OŠ Vladimir Nazor Neviđane</t>
  </si>
  <si>
    <t>9.</t>
  </si>
  <si>
    <t>OŠ Petra Zoranića Nin</t>
  </si>
  <si>
    <t>10.</t>
  </si>
  <si>
    <t>Osnovna škola Novigrad</t>
  </si>
  <si>
    <t>11.</t>
  </si>
  <si>
    <t>Osnovna škola Obrovac</t>
  </si>
  <si>
    <t>12.</t>
  </si>
  <si>
    <t>OŠ Jurja Dalmatinca Pag</t>
  </si>
  <si>
    <t>13.</t>
  </si>
  <si>
    <t>Osnovna škola Pakoštane</t>
  </si>
  <si>
    <t>14.</t>
  </si>
  <si>
    <t>Osnovna škola Franka Lisice Polača</t>
  </si>
  <si>
    <t>15.</t>
  </si>
  <si>
    <t>Osnovna škola Poličnik</t>
  </si>
  <si>
    <t>16.</t>
  </si>
  <si>
    <t>OŠ Braće Ribar Posedarje</t>
  </si>
  <si>
    <t>17.</t>
  </si>
  <si>
    <t>OŠ Valentin Klarin Preko</t>
  </si>
  <si>
    <t>18.</t>
  </si>
  <si>
    <t>Osnovna škola Pridraga</t>
  </si>
  <si>
    <t>19.</t>
  </si>
  <si>
    <t>Osnovna škola Privlaka</t>
  </si>
  <si>
    <t>20.</t>
  </si>
  <si>
    <t>OŠ Jurja Barakovića Ražanac</t>
  </si>
  <si>
    <t>21.</t>
  </si>
  <si>
    <t>OŠ Petra Lorinija Sali</t>
  </si>
  <si>
    <t>22.</t>
  </si>
  <si>
    <t>OŠ Petra Zoranića Stankovci</t>
  </si>
  <si>
    <t>23.</t>
  </si>
  <si>
    <t>Osnovna škola Starigrad</t>
  </si>
  <si>
    <t>24.</t>
  </si>
  <si>
    <t>Osnovna škola Sukošan</t>
  </si>
  <si>
    <t>25.</t>
  </si>
  <si>
    <t>Osnovna škola Sv. Filip i Jakov</t>
  </si>
  <si>
    <t>26.</t>
  </si>
  <si>
    <t>OŠ Vladimira Nazora Škabrnja</t>
  </si>
  <si>
    <t>27.</t>
  </si>
  <si>
    <t>Osnovna škola Zemunik</t>
  </si>
  <si>
    <t>28.</t>
  </si>
  <si>
    <t>Kapitalna ulaganja OŠ</t>
  </si>
  <si>
    <t>29.</t>
  </si>
  <si>
    <t>Materijal i usluge za tekuće investicijsko ulaganje u OŠ</t>
  </si>
  <si>
    <t>NAPOMENA:</t>
  </si>
  <si>
    <t xml:space="preserve">Nakon donošenja Odluka o minimalnim financijskim standardima od strane Vlade RH  izvršit će se korekcija limita ukoliko to bude potrebno. </t>
  </si>
  <si>
    <t>Tablica; Limiti ukupnih rashoda srednjih škola za izvore financiranja 11 -  opći prihodi i primici i 5011 Pomoći iz državnog proračuna kroz opće prihode i primitke</t>
  </si>
  <si>
    <t>SŠ kneza Branimira Benkovac</t>
  </si>
  <si>
    <t>SŠ Biograd</t>
  </si>
  <si>
    <t>Glazbena škola Blagoja Berse</t>
  </si>
  <si>
    <t>Ekonomsko-birotehnička i trgovačka škola</t>
  </si>
  <si>
    <t>Gimnazija Franje Petrića</t>
  </si>
  <si>
    <t>Obrtnička škola Gojka Matuline</t>
  </si>
  <si>
    <t>Srednja škola Gračac</t>
  </si>
  <si>
    <t>Hotelijersko-turistička i ugostiteljska škola</t>
  </si>
  <si>
    <t>Gimnazija Jurja Barakovića</t>
  </si>
  <si>
    <t>Prirodoslovno-grafička škola</t>
  </si>
  <si>
    <t>Medicinska škola Ante Kuzmanića</t>
  </si>
  <si>
    <t>Srednja škola Obrovac</t>
  </si>
  <si>
    <t>Srednja škola Bartula Kašića Pag</t>
  </si>
  <si>
    <t>Pomorska škola</t>
  </si>
  <si>
    <t>Poljoprivredna,prehrambena i veterinarska  škola Stanka Ožanića</t>
  </si>
  <si>
    <t>Tehnička škola</t>
  </si>
  <si>
    <t>Škola primijenjene umjetnosti i dizajna</t>
  </si>
  <si>
    <t>umjetnost</t>
  </si>
  <si>
    <t>Gimnazija Vladimira Nazora</t>
  </si>
  <si>
    <t>Strukovna škola Vice Vlatkovića</t>
  </si>
  <si>
    <t>Srednjoškolski đački dom</t>
  </si>
  <si>
    <t>Klasična gimnazija Ivana Pavla II</t>
  </si>
  <si>
    <t>Kapitalna ulaganja SŠ</t>
  </si>
  <si>
    <t>Materijal i usluge za tekuće investicijsko ulaganje u SŠ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</si>
</sst>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_ ;[Red]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2"/>
      <name val="Times New Roman CE"/>
      <charset val="238"/>
    </font>
    <font>
      <sz val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4">
    <xf numFmtId="0" fontId="0" fillId="0" borderId="0" xfId="0"/>
    <xf numFmtId="0" fontId="2" fillId="0" borderId="0" xfId="0" applyFont="1"/>
    <xf numFmtId="4" fontId="2" fillId="0" borderId="0" xfId="0" applyNumberFormat="1" applyFont="1"/>
    <xf numFmtId="4" fontId="3" fillId="0" borderId="0" xfId="0" applyNumberFormat="1" applyFont="1"/>
    <xf numFmtId="4" fontId="2" fillId="0" borderId="1" xfId="0" applyNumberFormat="1" applyFont="1" applyBorder="1"/>
    <xf numFmtId="0" fontId="0" fillId="0" borderId="5" xfId="0" applyBorder="1"/>
    <xf numFmtId="0" fontId="2" fillId="2" borderId="6" xfId="0" applyFont="1" applyFill="1" applyBorder="1" applyAlignment="1">
      <alignment horizontal="justify" vertical="justify"/>
    </xf>
    <xf numFmtId="0" fontId="2" fillId="2" borderId="6" xfId="0" applyFont="1" applyFill="1" applyBorder="1" applyAlignment="1">
      <alignment horizontal="center"/>
    </xf>
    <xf numFmtId="4" fontId="2" fillId="2" borderId="6" xfId="0" applyNumberFormat="1" applyFont="1" applyFill="1" applyBorder="1" applyAlignment="1">
      <alignment horizontal="left" vertical="justify"/>
    </xf>
    <xf numFmtId="4" fontId="2" fillId="2" borderId="7" xfId="0" applyNumberFormat="1" applyFont="1" applyFill="1" applyBorder="1" applyAlignment="1">
      <alignment horizontal="left" vertical="justify"/>
    </xf>
    <xf numFmtId="4" fontId="3" fillId="3" borderId="8" xfId="0" applyNumberFormat="1" applyFont="1" applyFill="1" applyBorder="1" applyAlignment="1">
      <alignment horizontal="center" vertical="justify"/>
    </xf>
    <xf numFmtId="4" fontId="3" fillId="3" borderId="9" xfId="0" applyNumberFormat="1" applyFont="1" applyFill="1" applyBorder="1" applyAlignment="1">
      <alignment horizontal="center" vertical="justify"/>
    </xf>
    <xf numFmtId="4" fontId="3" fillId="4" borderId="10" xfId="0" applyNumberFormat="1" applyFont="1" applyFill="1" applyBorder="1" applyAlignment="1">
      <alignment horizontal="center" vertical="justify"/>
    </xf>
    <xf numFmtId="4" fontId="3" fillId="4" borderId="11" xfId="0" applyNumberFormat="1" applyFont="1" applyFill="1" applyBorder="1" applyAlignment="1">
      <alignment horizontal="center" vertical="justify"/>
    </xf>
    <xf numFmtId="4" fontId="3" fillId="4" borderId="12" xfId="0" applyNumberFormat="1" applyFont="1" applyFill="1" applyBorder="1" applyAlignment="1">
      <alignment horizontal="center" vertical="justify"/>
    </xf>
    <xf numFmtId="4" fontId="3" fillId="5" borderId="13" xfId="0" applyNumberFormat="1" applyFont="1" applyFill="1" applyBorder="1" applyAlignment="1">
      <alignment horizontal="center" vertical="justify"/>
    </xf>
    <xf numFmtId="4" fontId="3" fillId="5" borderId="11" xfId="0" applyNumberFormat="1" applyFont="1" applyFill="1" applyBorder="1" applyAlignment="1">
      <alignment horizontal="center" vertical="justify"/>
    </xf>
    <xf numFmtId="4" fontId="3" fillId="5" borderId="12" xfId="0" applyNumberFormat="1" applyFont="1" applyFill="1" applyBorder="1" applyAlignment="1">
      <alignment horizontal="center" vertical="justify"/>
    </xf>
    <xf numFmtId="0" fontId="2" fillId="0" borderId="6" xfId="0" applyFont="1" applyBorder="1"/>
    <xf numFmtId="4" fontId="2" fillId="0" borderId="14" xfId="0" applyNumberFormat="1" applyFont="1" applyBorder="1"/>
    <xf numFmtId="4" fontId="2" fillId="0" borderId="6" xfId="0" applyNumberFormat="1" applyFont="1" applyBorder="1"/>
    <xf numFmtId="4" fontId="2" fillId="3" borderId="6" xfId="0" applyNumberFormat="1" applyFont="1" applyFill="1" applyBorder="1"/>
    <xf numFmtId="4" fontId="2" fillId="4" borderId="15" xfId="0" applyNumberFormat="1" applyFont="1" applyFill="1" applyBorder="1"/>
    <xf numFmtId="4" fontId="2" fillId="4" borderId="6" xfId="0" applyNumberFormat="1" applyFont="1" applyFill="1" applyBorder="1"/>
    <xf numFmtId="4" fontId="2" fillId="5" borderId="15" xfId="0" applyNumberFormat="1" applyFont="1" applyFill="1" applyBorder="1"/>
    <xf numFmtId="4" fontId="2" fillId="5" borderId="6" xfId="0" applyNumberFormat="1" applyFont="1" applyFill="1" applyBorder="1"/>
    <xf numFmtId="0" fontId="3" fillId="6" borderId="6" xfId="0" quotePrefix="1" applyFont="1" applyFill="1" applyBorder="1"/>
    <xf numFmtId="0" fontId="3" fillId="6" borderId="6" xfId="0" applyFont="1" applyFill="1" applyBorder="1"/>
    <xf numFmtId="4" fontId="3" fillId="6" borderId="6" xfId="0" applyNumberFormat="1" applyFont="1" applyFill="1" applyBorder="1"/>
    <xf numFmtId="4" fontId="3" fillId="6" borderId="15" xfId="0" applyNumberFormat="1" applyFont="1" applyFill="1" applyBorder="1"/>
    <xf numFmtId="4" fontId="4" fillId="6" borderId="6" xfId="0" applyNumberFormat="1" applyFont="1" applyFill="1" applyBorder="1"/>
    <xf numFmtId="0" fontId="1" fillId="0" borderId="0" xfId="0" applyFont="1"/>
    <xf numFmtId="4" fontId="2" fillId="0" borderId="15" xfId="0" applyNumberFormat="1" applyFont="1" applyBorder="1"/>
    <xf numFmtId="0" fontId="2" fillId="0" borderId="14" xfId="0" applyFont="1" applyBorder="1"/>
    <xf numFmtId="4" fontId="2" fillId="3" borderId="14" xfId="0" applyNumberFormat="1" applyFont="1" applyFill="1" applyBorder="1"/>
    <xf numFmtId="4" fontId="2" fillId="4" borderId="16" xfId="0" applyNumberFormat="1" applyFont="1" applyFill="1" applyBorder="1"/>
    <xf numFmtId="4" fontId="2" fillId="4" borderId="14" xfId="0" applyNumberFormat="1" applyFont="1" applyFill="1" applyBorder="1"/>
    <xf numFmtId="4" fontId="2" fillId="5" borderId="16" xfId="0" applyNumberFormat="1" applyFont="1" applyFill="1" applyBorder="1"/>
    <xf numFmtId="4" fontId="2" fillId="5" borderId="14" xfId="0" applyNumberFormat="1" applyFont="1" applyFill="1" applyBorder="1"/>
    <xf numFmtId="0" fontId="2" fillId="0" borderId="15" xfId="0" applyFont="1" applyBorder="1"/>
    <xf numFmtId="4" fontId="2" fillId="3" borderId="15" xfId="0" applyNumberFormat="1" applyFont="1" applyFill="1" applyBorder="1"/>
    <xf numFmtId="0" fontId="5" fillId="0" borderId="6" xfId="0" applyFont="1" applyBorder="1"/>
    <xf numFmtId="4" fontId="5" fillId="4" borderId="6" xfId="0" applyNumberFormat="1" applyFont="1" applyFill="1" applyBorder="1"/>
    <xf numFmtId="4" fontId="5" fillId="5" borderId="6" xfId="0" applyNumberFormat="1" applyFont="1" applyFill="1" applyBorder="1"/>
    <xf numFmtId="4" fontId="4" fillId="6" borderId="15" xfId="0" applyNumberFormat="1" applyFont="1" applyFill="1" applyBorder="1"/>
    <xf numFmtId="0" fontId="5" fillId="0" borderId="16" xfId="0" applyFont="1" applyBorder="1"/>
    <xf numFmtId="4" fontId="2" fillId="0" borderId="16" xfId="0" applyNumberFormat="1" applyFont="1" applyBorder="1"/>
    <xf numFmtId="4" fontId="2" fillId="3" borderId="16" xfId="0" applyNumberFormat="1" applyFont="1" applyFill="1" applyBorder="1"/>
    <xf numFmtId="0" fontId="3" fillId="6" borderId="6" xfId="0" applyFont="1" applyFill="1" applyBorder="1" applyAlignment="1">
      <alignment horizontal="left"/>
    </xf>
    <xf numFmtId="164" fontId="3" fillId="6" borderId="6" xfId="0" applyNumberFormat="1" applyFont="1" applyFill="1" applyBorder="1"/>
    <xf numFmtId="0" fontId="6" fillId="0" borderId="0" xfId="0" applyFont="1"/>
    <xf numFmtId="0" fontId="3" fillId="6" borderId="6" xfId="0" quotePrefix="1" applyFont="1" applyFill="1" applyBorder="1" applyAlignment="1">
      <alignment horizontal="left"/>
    </xf>
    <xf numFmtId="4" fontId="0" fillId="0" borderId="0" xfId="0" applyNumberFormat="1"/>
    <xf numFmtId="4" fontId="1" fillId="0" borderId="0" xfId="0" applyNumberFormat="1" applyFont="1"/>
    <xf numFmtId="0" fontId="0" fillId="0" borderId="17" xfId="0" applyBorder="1"/>
    <xf numFmtId="0" fontId="2" fillId="2" borderId="21" xfId="0" applyFont="1" applyFill="1" applyBorder="1" applyAlignment="1">
      <alignment horizontal="justify" vertical="justify"/>
    </xf>
    <xf numFmtId="0" fontId="2" fillId="2" borderId="15" xfId="0" applyFont="1" applyFill="1" applyBorder="1" applyAlignment="1">
      <alignment horizontal="center"/>
    </xf>
    <xf numFmtId="4" fontId="0" fillId="2" borderId="22" xfId="0" applyNumberFormat="1" applyFill="1" applyBorder="1" applyAlignment="1">
      <alignment horizontal="left" vertical="justify"/>
    </xf>
    <xf numFmtId="4" fontId="4" fillId="3" borderId="21" xfId="0" applyNumberFormat="1" applyFont="1" applyFill="1" applyBorder="1" applyAlignment="1">
      <alignment horizontal="center" vertical="justify"/>
    </xf>
    <xf numFmtId="4" fontId="4" fillId="3" borderId="15" xfId="0" applyNumberFormat="1" applyFont="1" applyFill="1" applyBorder="1" applyAlignment="1">
      <alignment horizontal="center" vertical="justify"/>
    </xf>
    <xf numFmtId="4" fontId="4" fillId="3" borderId="23" xfId="0" applyNumberFormat="1" applyFont="1" applyFill="1" applyBorder="1" applyAlignment="1">
      <alignment horizontal="center" vertical="justify"/>
    </xf>
    <xf numFmtId="4" fontId="4" fillId="7" borderId="24" xfId="0" applyNumberFormat="1" applyFont="1" applyFill="1" applyBorder="1" applyAlignment="1">
      <alignment horizontal="center" vertical="justify"/>
    </xf>
    <xf numFmtId="4" fontId="4" fillId="7" borderId="15" xfId="0" applyNumberFormat="1" applyFont="1" applyFill="1" applyBorder="1" applyAlignment="1">
      <alignment horizontal="center" vertical="justify"/>
    </xf>
    <xf numFmtId="4" fontId="4" fillId="7" borderId="25" xfId="0" applyNumberFormat="1" applyFont="1" applyFill="1" applyBorder="1" applyAlignment="1">
      <alignment horizontal="center" vertical="justify"/>
    </xf>
    <xf numFmtId="4" fontId="4" fillId="2" borderId="21" xfId="0" applyNumberFormat="1" applyFont="1" applyFill="1" applyBorder="1" applyAlignment="1">
      <alignment horizontal="center" vertical="justify"/>
    </xf>
    <xf numFmtId="0" fontId="4" fillId="2" borderId="15" xfId="0" applyFont="1" applyFill="1" applyBorder="1" applyAlignment="1">
      <alignment horizontal="center" vertical="justify"/>
    </xf>
    <xf numFmtId="0" fontId="4" fillId="2" borderId="26" xfId="0" applyFont="1" applyFill="1" applyBorder="1" applyAlignment="1">
      <alignment horizontal="center" vertical="justify"/>
    </xf>
    <xf numFmtId="0" fontId="2" fillId="0" borderId="6" xfId="0" applyFont="1" applyBorder="1" applyAlignment="1">
      <alignment horizontal="center"/>
    </xf>
    <xf numFmtId="4" fontId="7" fillId="3" borderId="6" xfId="0" applyNumberFormat="1" applyFont="1" applyFill="1" applyBorder="1"/>
    <xf numFmtId="4" fontId="7" fillId="3" borderId="27" xfId="0" applyNumberFormat="1" applyFont="1" applyFill="1" applyBorder="1"/>
    <xf numFmtId="4" fontId="7" fillId="7" borderId="22" xfId="0" applyNumberFormat="1" applyFont="1" applyFill="1" applyBorder="1"/>
    <xf numFmtId="4" fontId="7" fillId="7" borderId="6" xfId="0" applyNumberFormat="1" applyFont="1" applyFill="1" applyBorder="1"/>
    <xf numFmtId="4" fontId="7" fillId="7" borderId="7" xfId="0" applyNumberFormat="1" applyFont="1" applyFill="1" applyBorder="1"/>
    <xf numFmtId="4" fontId="5" fillId="2" borderId="27" xfId="0" applyNumberFormat="1" applyFont="1" applyFill="1" applyBorder="1" applyAlignment="1">
      <alignment horizontal="center" vertical="justify"/>
    </xf>
    <xf numFmtId="4" fontId="5" fillId="2" borderId="6" xfId="0" applyNumberFormat="1" applyFont="1" applyFill="1" applyBorder="1" applyAlignment="1">
      <alignment horizontal="center" vertical="justify"/>
    </xf>
    <xf numFmtId="4" fontId="8" fillId="2" borderId="7" xfId="0" applyNumberFormat="1" applyFont="1" applyFill="1" applyBorder="1" applyAlignment="1">
      <alignment horizontal="right" vertical="justify"/>
    </xf>
    <xf numFmtId="4" fontId="8" fillId="2" borderId="27" xfId="0" applyNumberFormat="1" applyFont="1" applyFill="1" applyBorder="1" applyAlignment="1">
      <alignment horizontal="center" vertical="justify"/>
    </xf>
    <xf numFmtId="4" fontId="4" fillId="2" borderId="6" xfId="0" applyNumberFormat="1" applyFont="1" applyFill="1" applyBorder="1" applyAlignment="1">
      <alignment horizontal="center" vertical="justify"/>
    </xf>
    <xf numFmtId="4" fontId="7" fillId="3" borderId="14" xfId="0" applyNumberFormat="1" applyFont="1" applyFill="1" applyBorder="1"/>
    <xf numFmtId="4" fontId="7" fillId="3" borderId="11" xfId="0" applyNumberFormat="1" applyFont="1" applyFill="1" applyBorder="1"/>
    <xf numFmtId="4" fontId="7" fillId="7" borderId="13" xfId="0" applyNumberFormat="1" applyFont="1" applyFill="1" applyBorder="1"/>
    <xf numFmtId="4" fontId="7" fillId="7" borderId="11" xfId="0" applyNumberFormat="1" applyFont="1" applyFill="1" applyBorder="1"/>
    <xf numFmtId="4" fontId="7" fillId="7" borderId="12" xfId="0" applyNumberFormat="1" applyFont="1" applyFill="1" applyBorder="1"/>
    <xf numFmtId="4" fontId="8" fillId="2" borderId="10" xfId="0" applyNumberFormat="1" applyFont="1" applyFill="1" applyBorder="1" applyAlignment="1">
      <alignment horizontal="center" vertical="justify"/>
    </xf>
    <xf numFmtId="4" fontId="4" fillId="2" borderId="11" xfId="0" applyNumberFormat="1" applyFont="1" applyFill="1" applyBorder="1" applyAlignment="1">
      <alignment horizontal="center" vertical="justify"/>
    </xf>
    <xf numFmtId="4" fontId="8" fillId="2" borderId="12" xfId="0" applyNumberFormat="1" applyFont="1" applyFill="1" applyBorder="1" applyAlignment="1">
      <alignment horizontal="right" vertical="justify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justify"/>
    </xf>
    <xf numFmtId="0" fontId="2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7" fillId="5" borderId="0" xfId="0" applyNumberFormat="1" applyFont="1" applyFill="1"/>
    <xf numFmtId="4" fontId="7" fillId="5" borderId="28" xfId="0" applyNumberFormat="1" applyFont="1" applyFill="1" applyBorder="1"/>
    <xf numFmtId="4" fontId="7" fillId="0" borderId="0" xfId="0" applyNumberFormat="1" applyFont="1"/>
    <xf numFmtId="4" fontId="0" fillId="2" borderId="22" xfId="0" applyNumberFormat="1" applyFill="1" applyBorder="1" applyAlignment="1">
      <alignment horizontal="left"/>
    </xf>
    <xf numFmtId="4" fontId="8" fillId="0" borderId="6" xfId="0" applyNumberFormat="1" applyFont="1" applyBorder="1" applyAlignment="1">
      <alignment horizontal="right"/>
    </xf>
    <xf numFmtId="165" fontId="10" fillId="0" borderId="6" xfId="1" applyNumberFormat="1" applyFont="1" applyBorder="1" applyAlignment="1">
      <alignment horizontal="right"/>
    </xf>
    <xf numFmtId="165" fontId="10" fillId="3" borderId="6" xfId="1" applyNumberFormat="1" applyFont="1" applyFill="1" applyBorder="1" applyAlignment="1">
      <alignment horizontal="right"/>
    </xf>
    <xf numFmtId="4" fontId="8" fillId="3" borderId="6" xfId="0" applyNumberFormat="1" applyFont="1" applyFill="1" applyBorder="1" applyAlignment="1">
      <alignment horizontal="right"/>
    </xf>
    <xf numFmtId="4" fontId="8" fillId="0" borderId="11" xfId="0" applyNumberFormat="1" applyFont="1" applyBorder="1" applyAlignment="1">
      <alignment horizontal="right"/>
    </xf>
    <xf numFmtId="4" fontId="8" fillId="3" borderId="11" xfId="0" applyNumberFormat="1" applyFont="1" applyFill="1" applyBorder="1" applyAlignment="1">
      <alignment horizontal="right"/>
    </xf>
    <xf numFmtId="0" fontId="2" fillId="0" borderId="28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justify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justify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justify"/>
    </xf>
  </cellXfs>
  <cellStyles count="2">
    <cellStyle name="Normalno" xfId="0" builtinId="0"/>
    <cellStyle name="Obično_dec2007" xfId="1" xr:uid="{AC6F96CE-3977-4FB0-96FA-9F93E8C19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657225</xdr:colOff>
      <xdr:row>22</xdr:row>
      <xdr:rowOff>47625</xdr:rowOff>
    </xdr:from>
    <xdr:ext cx="184731" cy="264560"/>
    <xdr:sp macro="" textlink="">
      <xdr:nvSpPr>
        <xdr:cNvPr id="2" name="TekstniOkvir 1">
          <a:extLst>
            <a:ext uri="{FF2B5EF4-FFF2-40B4-BE49-F238E27FC236}">
              <a16:creationId xmlns:a16="http://schemas.microsoft.com/office/drawing/2014/main" id="{9A63A1E4-E33E-4803-BBA9-56FA9EDFA552}"/>
            </a:ext>
          </a:extLst>
        </xdr:cNvPr>
        <xdr:cNvSpPr txBox="1"/>
      </xdr:nvSpPr>
      <xdr:spPr>
        <a:xfrm>
          <a:off x="312420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r-HR" sz="1100"/>
        </a:p>
      </xdr:txBody>
    </xdr:sp>
    <xdr:clientData/>
  </xdr:oneCellAnchor>
  <xdr:oneCellAnchor>
    <xdr:from>
      <xdr:col>4</xdr:col>
      <xdr:colOff>657225</xdr:colOff>
      <xdr:row>22</xdr:row>
      <xdr:rowOff>47625</xdr:rowOff>
    </xdr:from>
    <xdr:ext cx="184731" cy="264560"/>
    <xdr:sp macro="" textlink="">
      <xdr:nvSpPr>
        <xdr:cNvPr id="3" name="TekstniOkvir 2">
          <a:extLst>
            <a:ext uri="{FF2B5EF4-FFF2-40B4-BE49-F238E27FC236}">
              <a16:creationId xmlns:a16="http://schemas.microsoft.com/office/drawing/2014/main" id="{0B8CEB7C-476C-4870-B0F8-B9A1AFA7A73A}"/>
            </a:ext>
          </a:extLst>
        </xdr:cNvPr>
        <xdr:cNvSpPr txBox="1"/>
      </xdr:nvSpPr>
      <xdr:spPr>
        <a:xfrm>
          <a:off x="404812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r-H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8B434-847A-43BC-91C7-52478C33DFEA}">
  <sheetPr>
    <pageSetUpPr fitToPage="1"/>
  </sheetPr>
  <dimension ref="A1:O84"/>
  <sheetViews>
    <sheetView tabSelected="1" zoomScale="90" zoomScaleNormal="90" workbookViewId="0">
      <selection activeCell="B66" sqref="B66"/>
    </sheetView>
  </sheetViews>
  <sheetFormatPr defaultRowHeight="15" x14ac:dyDescent="0.25"/>
  <cols>
    <col min="1" max="1" width="8.42578125" customWidth="1"/>
    <col min="2" max="2" width="47.7109375" customWidth="1"/>
    <col min="3" max="3" width="14.28515625" style="52" bestFit="1" customWidth="1"/>
    <col min="4" max="4" width="14.28515625" style="52" customWidth="1"/>
    <col min="5" max="5" width="14.42578125" style="52" customWidth="1"/>
    <col min="6" max="6" width="13.140625" style="52" bestFit="1" customWidth="1"/>
    <col min="7" max="7" width="14.28515625" style="52" customWidth="1"/>
    <col min="8" max="8" width="14.28515625" style="52" bestFit="1" customWidth="1"/>
    <col min="9" max="9" width="13" style="53" customWidth="1"/>
    <col min="10" max="11" width="14.28515625" style="52" bestFit="1" customWidth="1"/>
    <col min="12" max="12" width="13" style="52" customWidth="1"/>
    <col min="13" max="13" width="14.28515625" style="52" bestFit="1" customWidth="1"/>
    <col min="14" max="14" width="14.28515625" style="52" customWidth="1"/>
    <col min="15" max="15" width="0.140625" style="52" customWidth="1"/>
    <col min="20" max="20" width="12.7109375" bestFit="1" customWidth="1"/>
  </cols>
  <sheetData>
    <row r="1" spans="1:15" ht="15.75" x14ac:dyDescent="0.25">
      <c r="A1" s="1" t="s">
        <v>0</v>
      </c>
      <c r="B1" s="1"/>
      <c r="C1" s="2"/>
      <c r="D1" s="2"/>
      <c r="E1" s="2"/>
      <c r="F1" s="2"/>
      <c r="G1" s="2"/>
      <c r="H1" s="2"/>
      <c r="I1" s="3"/>
      <c r="J1" s="2"/>
      <c r="K1" s="2"/>
      <c r="L1" s="2"/>
      <c r="M1" s="2"/>
      <c r="N1" s="2"/>
      <c r="O1" s="2"/>
    </row>
    <row r="2" spans="1:15" ht="15.75" x14ac:dyDescent="0.25">
      <c r="A2" s="1" t="s">
        <v>1</v>
      </c>
      <c r="B2" s="1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</row>
    <row r="3" spans="1:15" ht="15.75" x14ac:dyDescent="0.25">
      <c r="A3" s="1" t="s">
        <v>2</v>
      </c>
      <c r="B3" s="1"/>
      <c r="C3" s="2"/>
      <c r="D3" s="2"/>
      <c r="E3" s="2"/>
      <c r="F3" s="2"/>
      <c r="G3" s="2"/>
      <c r="H3" s="2"/>
      <c r="I3" s="3"/>
      <c r="J3" s="2"/>
      <c r="K3" s="2"/>
      <c r="L3" s="2"/>
      <c r="M3" s="2"/>
      <c r="N3" s="2"/>
      <c r="O3" s="2"/>
    </row>
    <row r="4" spans="1:15" ht="15.75" x14ac:dyDescent="0.25">
      <c r="A4" s="1"/>
      <c r="B4" s="1"/>
      <c r="C4" s="2"/>
      <c r="D4" s="2"/>
      <c r="E4" s="2"/>
      <c r="F4" s="2"/>
      <c r="G4" s="2"/>
      <c r="H4" s="2"/>
      <c r="I4" s="3"/>
      <c r="J4" s="2"/>
      <c r="K4" s="2"/>
      <c r="L4" s="2"/>
      <c r="M4" s="2"/>
      <c r="N4" s="2"/>
      <c r="O4"/>
    </row>
    <row r="5" spans="1:15" ht="16.5" thickBot="1" x14ac:dyDescent="0.3">
      <c r="A5" s="1"/>
      <c r="B5" s="1"/>
      <c r="C5" s="2"/>
      <c r="D5" s="2"/>
      <c r="E5" s="4"/>
      <c r="F5" s="4"/>
      <c r="G5" s="4"/>
      <c r="H5" s="2"/>
      <c r="I5" s="3"/>
      <c r="J5" s="2"/>
      <c r="K5" s="2"/>
      <c r="L5" s="2"/>
      <c r="M5" s="2"/>
      <c r="N5" s="2"/>
      <c r="O5"/>
    </row>
    <row r="6" spans="1:15" ht="15.75" x14ac:dyDescent="0.25">
      <c r="A6" s="1"/>
      <c r="B6" s="1"/>
      <c r="C6" s="2"/>
      <c r="D6" s="2"/>
      <c r="E6" s="101" t="s">
        <v>3</v>
      </c>
      <c r="F6" s="102"/>
      <c r="G6" s="103"/>
      <c r="H6" s="101" t="s">
        <v>4</v>
      </c>
      <c r="I6" s="102"/>
      <c r="J6" s="103"/>
      <c r="K6" s="102" t="s">
        <v>5</v>
      </c>
      <c r="L6" s="102"/>
      <c r="M6" s="102"/>
      <c r="N6" s="5"/>
      <c r="O6"/>
    </row>
    <row r="7" spans="1:15" ht="33.75" customHeight="1" thickBot="1" x14ac:dyDescent="0.3">
      <c r="A7" s="6" t="s">
        <v>6</v>
      </c>
      <c r="B7" s="7" t="s">
        <v>7</v>
      </c>
      <c r="C7" s="8" t="s">
        <v>8</v>
      </c>
      <c r="D7" s="9" t="s">
        <v>9</v>
      </c>
      <c r="E7" s="10" t="s">
        <v>10</v>
      </c>
      <c r="F7" s="11" t="s">
        <v>11</v>
      </c>
      <c r="G7" s="11" t="s">
        <v>12</v>
      </c>
      <c r="H7" s="12" t="s">
        <v>13</v>
      </c>
      <c r="I7" s="13" t="s">
        <v>14</v>
      </c>
      <c r="J7" s="14" t="s">
        <v>15</v>
      </c>
      <c r="K7" s="15" t="s">
        <v>13</v>
      </c>
      <c r="L7" s="16" t="s">
        <v>16</v>
      </c>
      <c r="M7" s="17" t="s">
        <v>17</v>
      </c>
      <c r="N7"/>
      <c r="O7"/>
    </row>
    <row r="8" spans="1:15" ht="17.25" customHeight="1" x14ac:dyDescent="0.25">
      <c r="A8" s="18" t="s">
        <v>18</v>
      </c>
      <c r="B8" s="18" t="s">
        <v>19</v>
      </c>
      <c r="C8" s="19">
        <v>482721.56</v>
      </c>
      <c r="D8" s="20">
        <v>885292.11</v>
      </c>
      <c r="E8" s="21">
        <v>880000</v>
      </c>
      <c r="F8" s="21">
        <v>0</v>
      </c>
      <c r="G8" s="21">
        <f>SUM(E8:F8)</f>
        <v>880000</v>
      </c>
      <c r="H8" s="22">
        <f>E8*1.01</f>
        <v>888800</v>
      </c>
      <c r="I8" s="23">
        <v>0</v>
      </c>
      <c r="J8" s="23">
        <f>SUM(H8:I8)</f>
        <v>888800</v>
      </c>
      <c r="K8" s="24">
        <f>H8*1.015</f>
        <v>902131.99999999988</v>
      </c>
      <c r="L8" s="25">
        <v>0</v>
      </c>
      <c r="M8" s="25">
        <f>SUM(K8:L8)</f>
        <v>902131.99999999988</v>
      </c>
      <c r="N8"/>
      <c r="O8"/>
    </row>
    <row r="9" spans="1:15" s="31" customFormat="1" ht="15.75" x14ac:dyDescent="0.25">
      <c r="A9" s="26" t="s">
        <v>20</v>
      </c>
      <c r="B9" s="27" t="s">
        <v>21</v>
      </c>
      <c r="C9" s="28">
        <f t="shared" ref="C9:I9" si="0">SUM(C8)</f>
        <v>482721.56</v>
      </c>
      <c r="D9" s="28">
        <f t="shared" si="0"/>
        <v>885292.11</v>
      </c>
      <c r="E9" s="29">
        <f t="shared" si="0"/>
        <v>880000</v>
      </c>
      <c r="F9" s="29">
        <f t="shared" si="0"/>
        <v>0</v>
      </c>
      <c r="G9" s="28">
        <f t="shared" si="0"/>
        <v>880000</v>
      </c>
      <c r="H9" s="29">
        <f t="shared" si="0"/>
        <v>888800</v>
      </c>
      <c r="I9" s="28">
        <f t="shared" si="0"/>
        <v>0</v>
      </c>
      <c r="J9" s="28">
        <f t="shared" ref="J9:J68" si="1">SUM(H9:I9)</f>
        <v>888800</v>
      </c>
      <c r="K9" s="29">
        <f>SUM(K8)</f>
        <v>902131.99999999988</v>
      </c>
      <c r="L9" s="30">
        <f>SUM(L8)</f>
        <v>0</v>
      </c>
      <c r="M9" s="28">
        <f>SUM(M8)</f>
        <v>902131.99999999988</v>
      </c>
    </row>
    <row r="10" spans="1:15" s="31" customFormat="1" ht="15.75" x14ac:dyDescent="0.25">
      <c r="A10" s="18" t="s">
        <v>22</v>
      </c>
      <c r="B10" s="18" t="s">
        <v>23</v>
      </c>
      <c r="C10" s="20">
        <v>7750089.5899999999</v>
      </c>
      <c r="D10" s="20">
        <v>8977988.9700000007</v>
      </c>
      <c r="E10" s="21">
        <v>9100000</v>
      </c>
      <c r="F10" s="21">
        <v>0</v>
      </c>
      <c r="G10" s="21">
        <f>SUM(E10:F10)</f>
        <v>9100000</v>
      </c>
      <c r="H10" s="22">
        <f t="shared" ref="H10:H11" si="2">E10*1.01</f>
        <v>9191000</v>
      </c>
      <c r="I10" s="23">
        <v>0</v>
      </c>
      <c r="J10" s="23">
        <f t="shared" si="1"/>
        <v>9191000</v>
      </c>
      <c r="K10" s="24">
        <f t="shared" ref="K10:K55" si="3">H10*1.015</f>
        <v>9328865</v>
      </c>
      <c r="L10" s="25">
        <v>0</v>
      </c>
      <c r="M10" s="25">
        <f t="shared" ref="M10:M68" si="4">SUM(K10:L10)</f>
        <v>9328865</v>
      </c>
    </row>
    <row r="11" spans="1:15" s="31" customFormat="1" ht="15.75" x14ac:dyDescent="0.25">
      <c r="A11" s="18" t="s">
        <v>22</v>
      </c>
      <c r="B11" s="18" t="s">
        <v>24</v>
      </c>
      <c r="C11" s="19">
        <v>43839.37</v>
      </c>
      <c r="D11" s="20">
        <v>50000</v>
      </c>
      <c r="E11" s="21">
        <v>50000</v>
      </c>
      <c r="F11" s="21">
        <v>0</v>
      </c>
      <c r="G11" s="21">
        <f t="shared" ref="G11" si="5">SUM(E11:F11)</f>
        <v>50000</v>
      </c>
      <c r="H11" s="22">
        <f t="shared" si="2"/>
        <v>50500</v>
      </c>
      <c r="I11" s="23">
        <v>0</v>
      </c>
      <c r="J11" s="23">
        <f t="shared" si="1"/>
        <v>50500</v>
      </c>
      <c r="K11" s="24">
        <v>50000</v>
      </c>
      <c r="L11" s="25">
        <v>0</v>
      </c>
      <c r="M11" s="25">
        <f t="shared" si="4"/>
        <v>50000</v>
      </c>
    </row>
    <row r="12" spans="1:15" s="31" customFormat="1" ht="15.75" x14ac:dyDescent="0.25">
      <c r="A12" s="26" t="s">
        <v>25</v>
      </c>
      <c r="B12" s="27" t="s">
        <v>26</v>
      </c>
      <c r="C12" s="28">
        <f t="shared" ref="C12:I12" si="6">SUM(C10:C11)</f>
        <v>7793928.96</v>
      </c>
      <c r="D12" s="28">
        <f t="shared" si="6"/>
        <v>9027988.9700000007</v>
      </c>
      <c r="E12" s="28">
        <f t="shared" si="6"/>
        <v>9150000</v>
      </c>
      <c r="F12" s="28">
        <f t="shared" si="6"/>
        <v>0</v>
      </c>
      <c r="G12" s="28">
        <f t="shared" si="6"/>
        <v>9150000</v>
      </c>
      <c r="H12" s="29">
        <f t="shared" si="6"/>
        <v>9241500</v>
      </c>
      <c r="I12" s="28">
        <f t="shared" si="6"/>
        <v>0</v>
      </c>
      <c r="J12" s="28">
        <f>SUM(H12:I12)</f>
        <v>9241500</v>
      </c>
      <c r="K12" s="29">
        <f>SUM(K10:K11)</f>
        <v>9378865</v>
      </c>
      <c r="L12" s="30">
        <f>SUM(L10:L11)</f>
        <v>0</v>
      </c>
      <c r="M12" s="28">
        <f>SUM(M10:M11)</f>
        <v>9378865</v>
      </c>
    </row>
    <row r="13" spans="1:15" ht="15.75" x14ac:dyDescent="0.25">
      <c r="A13" s="18" t="s">
        <v>27</v>
      </c>
      <c r="B13" s="18" t="s">
        <v>28</v>
      </c>
      <c r="C13" s="32">
        <v>647614.24</v>
      </c>
      <c r="D13" s="20">
        <v>584664.11</v>
      </c>
      <c r="E13" s="21">
        <v>110000</v>
      </c>
      <c r="F13" s="21">
        <v>0</v>
      </c>
      <c r="G13" s="21">
        <f>SUM(E13:F13)</f>
        <v>110000</v>
      </c>
      <c r="H13" s="22">
        <f>E13*1.01</f>
        <v>111100</v>
      </c>
      <c r="I13" s="23">
        <v>0</v>
      </c>
      <c r="J13" s="23">
        <f t="shared" si="1"/>
        <v>111100</v>
      </c>
      <c r="K13" s="24">
        <f t="shared" si="3"/>
        <v>112766.49999999999</v>
      </c>
      <c r="L13" s="25">
        <v>0</v>
      </c>
      <c r="M13" s="25">
        <f t="shared" si="4"/>
        <v>112766.49999999999</v>
      </c>
      <c r="N13"/>
      <c r="O13"/>
    </row>
    <row r="14" spans="1:15" ht="15.75" x14ac:dyDescent="0.25">
      <c r="A14" s="18" t="s">
        <v>27</v>
      </c>
      <c r="B14" s="18" t="s">
        <v>29</v>
      </c>
      <c r="C14" s="20">
        <v>0</v>
      </c>
      <c r="D14" s="20">
        <v>26500</v>
      </c>
      <c r="E14" s="21">
        <v>0</v>
      </c>
      <c r="F14" s="21">
        <v>0</v>
      </c>
      <c r="G14" s="21">
        <f>SUM(E14:F14)</f>
        <v>0</v>
      </c>
      <c r="H14" s="22">
        <f t="shared" ref="H14:H18" si="7">E14*1.002</f>
        <v>0</v>
      </c>
      <c r="I14" s="23">
        <v>0</v>
      </c>
      <c r="J14" s="23">
        <f t="shared" si="1"/>
        <v>0</v>
      </c>
      <c r="K14" s="24">
        <f t="shared" si="3"/>
        <v>0</v>
      </c>
      <c r="L14" s="25">
        <v>0</v>
      </c>
      <c r="M14" s="25">
        <f t="shared" si="4"/>
        <v>0</v>
      </c>
      <c r="N14"/>
      <c r="O14"/>
    </row>
    <row r="15" spans="1:15" ht="15.75" x14ac:dyDescent="0.25">
      <c r="A15" s="18" t="s">
        <v>30</v>
      </c>
      <c r="B15" s="18" t="s">
        <v>31</v>
      </c>
      <c r="C15" s="20">
        <v>890479.21</v>
      </c>
      <c r="D15" s="20">
        <v>668378.29</v>
      </c>
      <c r="E15" s="21">
        <v>0</v>
      </c>
      <c r="F15" s="21">
        <v>0</v>
      </c>
      <c r="G15" s="21">
        <f t="shared" ref="G15:G21" si="8">SUM(E15:F15)</f>
        <v>0</v>
      </c>
      <c r="H15" s="22">
        <f t="shared" ref="H15:H16" si="9">E15*1.015</f>
        <v>0</v>
      </c>
      <c r="I15" s="23">
        <v>0</v>
      </c>
      <c r="J15" s="23">
        <f>SUM(H15:I15)</f>
        <v>0</v>
      </c>
      <c r="K15" s="24">
        <f t="shared" si="3"/>
        <v>0</v>
      </c>
      <c r="L15" s="25">
        <v>0</v>
      </c>
      <c r="M15" s="25">
        <f t="shared" si="4"/>
        <v>0</v>
      </c>
      <c r="N15"/>
      <c r="O15"/>
    </row>
    <row r="16" spans="1:15" ht="15.75" x14ac:dyDescent="0.25">
      <c r="A16" s="18" t="s">
        <v>32</v>
      </c>
      <c r="B16" s="18" t="s">
        <v>33</v>
      </c>
      <c r="C16" s="20">
        <v>1054950.69</v>
      </c>
      <c r="D16" s="20">
        <v>740000</v>
      </c>
      <c r="E16" s="21">
        <v>0</v>
      </c>
      <c r="F16" s="21">
        <v>0</v>
      </c>
      <c r="G16" s="21">
        <f t="shared" si="8"/>
        <v>0</v>
      </c>
      <c r="H16" s="22">
        <f t="shared" si="9"/>
        <v>0</v>
      </c>
      <c r="I16" s="23">
        <v>0</v>
      </c>
      <c r="J16" s="23">
        <f t="shared" si="1"/>
        <v>0</v>
      </c>
      <c r="K16" s="24">
        <f t="shared" si="3"/>
        <v>0</v>
      </c>
      <c r="L16" s="25">
        <v>0</v>
      </c>
      <c r="M16" s="25">
        <f t="shared" si="4"/>
        <v>0</v>
      </c>
      <c r="N16"/>
      <c r="O16"/>
    </row>
    <row r="17" spans="1:15" ht="15.75" x14ac:dyDescent="0.25">
      <c r="A17" s="18" t="s">
        <v>34</v>
      </c>
      <c r="B17" s="18" t="s">
        <v>35</v>
      </c>
      <c r="C17" s="20">
        <v>1142323.83</v>
      </c>
      <c r="D17" s="20">
        <v>3064061.65</v>
      </c>
      <c r="E17" s="21">
        <v>2200000</v>
      </c>
      <c r="F17" s="21">
        <v>0</v>
      </c>
      <c r="G17" s="21">
        <f t="shared" si="8"/>
        <v>2200000</v>
      </c>
      <c r="H17" s="22">
        <f>E17*1.01</f>
        <v>2222000</v>
      </c>
      <c r="I17" s="23">
        <v>0</v>
      </c>
      <c r="J17" s="23">
        <f t="shared" si="1"/>
        <v>2222000</v>
      </c>
      <c r="K17" s="24">
        <f t="shared" si="3"/>
        <v>2255330</v>
      </c>
      <c r="L17" s="25">
        <v>0</v>
      </c>
      <c r="M17" s="25">
        <f t="shared" si="4"/>
        <v>2255330</v>
      </c>
      <c r="N17"/>
      <c r="O17"/>
    </row>
    <row r="18" spans="1:15" ht="15.75" x14ac:dyDescent="0.25">
      <c r="A18" s="18" t="s">
        <v>34</v>
      </c>
      <c r="B18" s="18" t="s">
        <v>36</v>
      </c>
      <c r="C18" s="20">
        <v>0</v>
      </c>
      <c r="D18" s="20">
        <v>35338.730000000003</v>
      </c>
      <c r="E18" s="21">
        <v>0</v>
      </c>
      <c r="F18" s="21">
        <v>0</v>
      </c>
      <c r="G18" s="21">
        <f t="shared" si="8"/>
        <v>0</v>
      </c>
      <c r="H18" s="22">
        <f t="shared" si="7"/>
        <v>0</v>
      </c>
      <c r="I18" s="23">
        <v>0</v>
      </c>
      <c r="J18" s="23">
        <f t="shared" si="1"/>
        <v>0</v>
      </c>
      <c r="K18" s="24">
        <f t="shared" si="3"/>
        <v>0</v>
      </c>
      <c r="L18" s="25">
        <v>0</v>
      </c>
      <c r="M18" s="25">
        <f t="shared" si="4"/>
        <v>0</v>
      </c>
      <c r="N18"/>
      <c r="O18"/>
    </row>
    <row r="19" spans="1:15" ht="15.75" x14ac:dyDescent="0.25">
      <c r="A19" s="18" t="s">
        <v>34</v>
      </c>
      <c r="B19" s="18" t="s">
        <v>37</v>
      </c>
      <c r="C19" s="20">
        <v>4341499.2699999996</v>
      </c>
      <c r="D19" s="20">
        <v>3886719</v>
      </c>
      <c r="E19" s="21">
        <v>3886719</v>
      </c>
      <c r="F19" s="21">
        <v>0</v>
      </c>
      <c r="G19" s="21">
        <f t="shared" si="8"/>
        <v>3886719</v>
      </c>
      <c r="H19" s="22">
        <v>3886719</v>
      </c>
      <c r="I19" s="23">
        <v>0</v>
      </c>
      <c r="J19" s="23">
        <f t="shared" si="1"/>
        <v>3886719</v>
      </c>
      <c r="K19" s="24">
        <v>3886719</v>
      </c>
      <c r="L19" s="25">
        <v>0</v>
      </c>
      <c r="M19" s="25">
        <f t="shared" si="4"/>
        <v>3886719</v>
      </c>
      <c r="N19"/>
      <c r="O19"/>
    </row>
    <row r="20" spans="1:15" ht="15.75" x14ac:dyDescent="0.25">
      <c r="A20" s="18" t="s">
        <v>38</v>
      </c>
      <c r="B20" s="18" t="s">
        <v>39</v>
      </c>
      <c r="C20" s="20">
        <v>2335718.2200000002</v>
      </c>
      <c r="D20" s="20">
        <v>1751127.48</v>
      </c>
      <c r="E20" s="21">
        <v>1700000</v>
      </c>
      <c r="F20" s="21">
        <v>0</v>
      </c>
      <c r="G20" s="21">
        <f t="shared" si="8"/>
        <v>1700000</v>
      </c>
      <c r="H20" s="22">
        <f>E20*1.01</f>
        <v>1717000</v>
      </c>
      <c r="I20" s="23">
        <v>0</v>
      </c>
      <c r="J20" s="23">
        <f t="shared" si="1"/>
        <v>1717000</v>
      </c>
      <c r="K20" s="24">
        <f t="shared" si="3"/>
        <v>1742754.9999999998</v>
      </c>
      <c r="L20" s="25">
        <v>0</v>
      </c>
      <c r="M20" s="25">
        <f t="shared" si="4"/>
        <v>1742754.9999999998</v>
      </c>
      <c r="N20"/>
      <c r="O20"/>
    </row>
    <row r="21" spans="1:15" ht="15.75" x14ac:dyDescent="0.25">
      <c r="A21" s="18" t="s">
        <v>38</v>
      </c>
      <c r="B21" s="18" t="s">
        <v>40</v>
      </c>
      <c r="C21" s="20">
        <v>396542.71</v>
      </c>
      <c r="D21" s="20">
        <v>183100.91</v>
      </c>
      <c r="E21" s="21">
        <v>0</v>
      </c>
      <c r="F21" s="21">
        <v>0</v>
      </c>
      <c r="G21" s="21">
        <f t="shared" si="8"/>
        <v>0</v>
      </c>
      <c r="H21" s="22">
        <v>30000</v>
      </c>
      <c r="I21" s="23">
        <v>0</v>
      </c>
      <c r="J21" s="23">
        <f t="shared" si="1"/>
        <v>30000</v>
      </c>
      <c r="K21" s="24">
        <v>30000</v>
      </c>
      <c r="L21" s="25">
        <v>0</v>
      </c>
      <c r="M21" s="25">
        <f t="shared" si="4"/>
        <v>30000</v>
      </c>
      <c r="N21"/>
      <c r="O21"/>
    </row>
    <row r="22" spans="1:15" ht="15.75" x14ac:dyDescent="0.25">
      <c r="A22" s="33" t="s">
        <v>38</v>
      </c>
      <c r="B22" s="33" t="s">
        <v>41</v>
      </c>
      <c r="C22" s="19">
        <v>3082897.96</v>
      </c>
      <c r="D22" s="19">
        <v>3183966</v>
      </c>
      <c r="E22" s="34">
        <v>3183966</v>
      </c>
      <c r="F22" s="34">
        <v>0</v>
      </c>
      <c r="G22" s="34">
        <f>SUM(E22:F22)</f>
        <v>3183966</v>
      </c>
      <c r="H22" s="35">
        <v>3183966</v>
      </c>
      <c r="I22" s="36">
        <v>0</v>
      </c>
      <c r="J22" s="36">
        <f t="shared" si="1"/>
        <v>3183966</v>
      </c>
      <c r="K22" s="37">
        <v>3183966</v>
      </c>
      <c r="L22" s="38">
        <v>0</v>
      </c>
      <c r="M22" s="38">
        <f t="shared" si="4"/>
        <v>3183966</v>
      </c>
      <c r="N22"/>
      <c r="O22"/>
    </row>
    <row r="23" spans="1:15" s="31" customFormat="1" ht="15.75" x14ac:dyDescent="0.25">
      <c r="A23" s="26" t="s">
        <v>42</v>
      </c>
      <c r="B23" s="27" t="s">
        <v>43</v>
      </c>
      <c r="C23" s="28">
        <f t="shared" ref="C23:I23" si="10">SUM(C13:C22)</f>
        <v>13892026.129999999</v>
      </c>
      <c r="D23" s="28">
        <f>SUM(D13:D22)</f>
        <v>14123856.170000002</v>
      </c>
      <c r="E23" s="28">
        <f>SUM(E13:E22)</f>
        <v>11080685</v>
      </c>
      <c r="F23" s="28">
        <f t="shared" si="10"/>
        <v>0</v>
      </c>
      <c r="G23" s="28">
        <f t="shared" si="10"/>
        <v>11080685</v>
      </c>
      <c r="H23" s="28">
        <f t="shared" si="10"/>
        <v>11150785</v>
      </c>
      <c r="I23" s="28">
        <f t="shared" si="10"/>
        <v>0</v>
      </c>
      <c r="J23" s="28">
        <f t="shared" si="1"/>
        <v>11150785</v>
      </c>
      <c r="K23" s="28">
        <f>SUM(K13:K22)</f>
        <v>11211536.5</v>
      </c>
      <c r="L23" s="30">
        <f>SUM(L13:L22)</f>
        <v>0</v>
      </c>
      <c r="M23" s="28">
        <f>SUM(M13:M22)</f>
        <v>11211536.5</v>
      </c>
    </row>
    <row r="24" spans="1:15" ht="15.75" x14ac:dyDescent="0.25">
      <c r="A24" s="39" t="s">
        <v>44</v>
      </c>
      <c r="B24" s="39" t="s">
        <v>45</v>
      </c>
      <c r="C24" s="32">
        <v>406984.88</v>
      </c>
      <c r="D24" s="32">
        <v>801971.47</v>
      </c>
      <c r="E24" s="40">
        <v>600000</v>
      </c>
      <c r="F24" s="40">
        <v>0</v>
      </c>
      <c r="G24" s="40">
        <f>SUM(E24:F24)</f>
        <v>600000</v>
      </c>
      <c r="H24" s="22">
        <f t="shared" ref="H24:H27" si="11">E24*1.01</f>
        <v>606000</v>
      </c>
      <c r="I24" s="22">
        <v>0</v>
      </c>
      <c r="J24" s="22">
        <f t="shared" si="1"/>
        <v>606000</v>
      </c>
      <c r="K24" s="24">
        <f t="shared" si="3"/>
        <v>615089.99999999988</v>
      </c>
      <c r="L24" s="24">
        <v>0</v>
      </c>
      <c r="M24" s="24">
        <f t="shared" si="4"/>
        <v>615089.99999999988</v>
      </c>
      <c r="N24"/>
      <c r="O24"/>
    </row>
    <row r="25" spans="1:15" ht="15.75" x14ac:dyDescent="0.25">
      <c r="A25" s="18" t="s">
        <v>46</v>
      </c>
      <c r="B25" s="18" t="s">
        <v>47</v>
      </c>
      <c r="C25" s="20">
        <v>60000</v>
      </c>
      <c r="D25" s="20">
        <v>0</v>
      </c>
      <c r="E25" s="21">
        <v>60000</v>
      </c>
      <c r="F25" s="21">
        <v>0</v>
      </c>
      <c r="G25" s="21">
        <f t="shared" ref="G25:G40" si="12">SUM(E25:F25)</f>
        <v>60000</v>
      </c>
      <c r="H25" s="22">
        <f t="shared" si="11"/>
        <v>60600</v>
      </c>
      <c r="I25" s="23">
        <v>0</v>
      </c>
      <c r="J25" s="23">
        <f t="shared" si="1"/>
        <v>60600</v>
      </c>
      <c r="K25" s="24">
        <f t="shared" si="3"/>
        <v>61508.999999999993</v>
      </c>
      <c r="L25" s="25">
        <v>0</v>
      </c>
      <c r="M25" s="25">
        <f t="shared" si="4"/>
        <v>61508.999999999993</v>
      </c>
      <c r="N25"/>
      <c r="O25"/>
    </row>
    <row r="26" spans="1:15" ht="15.75" x14ac:dyDescent="0.25">
      <c r="A26" s="18" t="s">
        <v>48</v>
      </c>
      <c r="B26" s="18" t="s">
        <v>49</v>
      </c>
      <c r="C26" s="20">
        <v>40000</v>
      </c>
      <c r="D26" s="20">
        <v>40000</v>
      </c>
      <c r="E26" s="21">
        <v>40000</v>
      </c>
      <c r="F26" s="21">
        <v>0</v>
      </c>
      <c r="G26" s="21">
        <f t="shared" si="12"/>
        <v>40000</v>
      </c>
      <c r="H26" s="22">
        <f t="shared" si="11"/>
        <v>40400</v>
      </c>
      <c r="I26" s="23">
        <v>0</v>
      </c>
      <c r="J26" s="23">
        <f t="shared" si="1"/>
        <v>40400</v>
      </c>
      <c r="K26" s="24">
        <f t="shared" si="3"/>
        <v>41005.999999999993</v>
      </c>
      <c r="L26" s="25">
        <v>0</v>
      </c>
      <c r="M26" s="25">
        <f t="shared" si="4"/>
        <v>41005.999999999993</v>
      </c>
      <c r="N26"/>
      <c r="O26"/>
    </row>
    <row r="27" spans="1:15" ht="15.75" x14ac:dyDescent="0.25">
      <c r="A27" s="18" t="s">
        <v>50</v>
      </c>
      <c r="B27" s="18" t="s">
        <v>51</v>
      </c>
      <c r="C27" s="32">
        <v>1246815.43</v>
      </c>
      <c r="D27" s="20">
        <v>1603291.85</v>
      </c>
      <c r="E27" s="21">
        <v>1300000</v>
      </c>
      <c r="F27" s="21">
        <v>0</v>
      </c>
      <c r="G27" s="21">
        <f t="shared" si="12"/>
        <v>1300000</v>
      </c>
      <c r="H27" s="22">
        <f t="shared" si="11"/>
        <v>1313000</v>
      </c>
      <c r="I27" s="23">
        <v>0</v>
      </c>
      <c r="J27" s="23">
        <f t="shared" si="1"/>
        <v>1313000</v>
      </c>
      <c r="K27" s="24">
        <f t="shared" si="3"/>
        <v>1332694.9999999998</v>
      </c>
      <c r="L27" s="25">
        <v>0</v>
      </c>
      <c r="M27" s="25">
        <f t="shared" si="4"/>
        <v>1332694.9999999998</v>
      </c>
      <c r="N27"/>
      <c r="O27"/>
    </row>
    <row r="28" spans="1:15" ht="15.75" x14ac:dyDescent="0.25">
      <c r="A28" s="18" t="s">
        <v>52</v>
      </c>
      <c r="B28" s="18" t="s">
        <v>53</v>
      </c>
      <c r="C28" s="32">
        <v>352185.56</v>
      </c>
      <c r="D28" s="20">
        <v>76611</v>
      </c>
      <c r="E28" s="21">
        <v>77000</v>
      </c>
      <c r="F28" s="21">
        <v>0</v>
      </c>
      <c r="G28" s="21">
        <f t="shared" si="12"/>
        <v>77000</v>
      </c>
      <c r="H28" s="22">
        <f t="shared" ref="H28:H29" si="13">E28*1.015</f>
        <v>78154.999999999985</v>
      </c>
      <c r="I28" s="23">
        <v>0</v>
      </c>
      <c r="J28" s="23">
        <f t="shared" si="1"/>
        <v>78154.999999999985</v>
      </c>
      <c r="K28" s="24">
        <f t="shared" si="3"/>
        <v>79327.324999999983</v>
      </c>
      <c r="L28" s="25">
        <v>0</v>
      </c>
      <c r="M28" s="25">
        <f t="shared" si="4"/>
        <v>79327.324999999983</v>
      </c>
      <c r="N28"/>
      <c r="O28"/>
    </row>
    <row r="29" spans="1:15" ht="15.75" x14ac:dyDescent="0.25">
      <c r="A29" s="18" t="s">
        <v>54</v>
      </c>
      <c r="B29" s="18" t="s">
        <v>55</v>
      </c>
      <c r="C29" s="32">
        <v>987173.19</v>
      </c>
      <c r="D29" s="20">
        <v>750000</v>
      </c>
      <c r="E29" s="21">
        <v>700000</v>
      </c>
      <c r="F29" s="21">
        <v>0</v>
      </c>
      <c r="G29" s="21">
        <f t="shared" si="12"/>
        <v>700000</v>
      </c>
      <c r="H29" s="22">
        <f t="shared" si="13"/>
        <v>710499.99999999988</v>
      </c>
      <c r="I29" s="23">
        <v>0</v>
      </c>
      <c r="J29" s="23">
        <f t="shared" si="1"/>
        <v>710499.99999999988</v>
      </c>
      <c r="K29" s="24">
        <f t="shared" si="3"/>
        <v>721157.49999999977</v>
      </c>
      <c r="L29" s="25">
        <v>0</v>
      </c>
      <c r="M29" s="25">
        <f t="shared" si="4"/>
        <v>721157.49999999977</v>
      </c>
      <c r="N29"/>
      <c r="O29"/>
    </row>
    <row r="30" spans="1:15" ht="15.75" x14ac:dyDescent="0.25">
      <c r="A30" s="33" t="s">
        <v>56</v>
      </c>
      <c r="B30" s="33" t="s">
        <v>57</v>
      </c>
      <c r="C30" s="19">
        <v>1835970.76</v>
      </c>
      <c r="D30" s="19">
        <v>1880368</v>
      </c>
      <c r="E30" s="34">
        <v>1880368</v>
      </c>
      <c r="F30" s="34">
        <v>0</v>
      </c>
      <c r="G30" s="34">
        <f t="shared" si="12"/>
        <v>1880368</v>
      </c>
      <c r="H30" s="35">
        <v>1880368</v>
      </c>
      <c r="I30" s="36">
        <v>0</v>
      </c>
      <c r="J30" s="36">
        <f t="shared" si="1"/>
        <v>1880368</v>
      </c>
      <c r="K30" s="37">
        <v>1880368</v>
      </c>
      <c r="L30" s="38">
        <v>0</v>
      </c>
      <c r="M30" s="38">
        <f t="shared" si="4"/>
        <v>1880368</v>
      </c>
      <c r="N30"/>
      <c r="O30"/>
    </row>
    <row r="31" spans="1:15" ht="15.75" x14ac:dyDescent="0.25">
      <c r="A31" s="26" t="s">
        <v>58</v>
      </c>
      <c r="B31" s="27" t="s">
        <v>59</v>
      </c>
      <c r="C31" s="28">
        <f t="shared" ref="C31:I31" si="14">SUM(C24:C30)</f>
        <v>4929129.82</v>
      </c>
      <c r="D31" s="28">
        <f t="shared" si="14"/>
        <v>5152242.32</v>
      </c>
      <c r="E31" s="28">
        <f t="shared" si="14"/>
        <v>4657368</v>
      </c>
      <c r="F31" s="28">
        <f t="shared" si="14"/>
        <v>0</v>
      </c>
      <c r="G31" s="28">
        <f t="shared" si="14"/>
        <v>4657368</v>
      </c>
      <c r="H31" s="30">
        <f t="shared" si="14"/>
        <v>4689023</v>
      </c>
      <c r="I31" s="30">
        <f t="shared" si="14"/>
        <v>0</v>
      </c>
      <c r="J31" s="30">
        <f t="shared" si="1"/>
        <v>4689023</v>
      </c>
      <c r="K31" s="30">
        <f>SUM(K24:K30)</f>
        <v>4731152.8249999993</v>
      </c>
      <c r="L31" s="30">
        <f>SUM(L24:L30)</f>
        <v>0</v>
      </c>
      <c r="M31" s="30">
        <f>SUM(M24:M30)</f>
        <v>4731152.8249999993</v>
      </c>
      <c r="N31"/>
      <c r="O31"/>
    </row>
    <row r="32" spans="1:15" ht="15.75" x14ac:dyDescent="0.25">
      <c r="A32" s="39" t="s">
        <v>60</v>
      </c>
      <c r="B32" s="39" t="s">
        <v>61</v>
      </c>
      <c r="C32" s="32">
        <v>726858.13</v>
      </c>
      <c r="D32" s="32">
        <v>1193582.99</v>
      </c>
      <c r="E32" s="40">
        <v>1100000</v>
      </c>
      <c r="F32" s="40">
        <v>0</v>
      </c>
      <c r="G32" s="40">
        <f t="shared" si="12"/>
        <v>1100000</v>
      </c>
      <c r="H32" s="22">
        <f>E32*1.01</f>
        <v>1111000</v>
      </c>
      <c r="I32" s="22">
        <v>0</v>
      </c>
      <c r="J32" s="22">
        <f t="shared" si="1"/>
        <v>1111000</v>
      </c>
      <c r="K32" s="24">
        <f t="shared" si="3"/>
        <v>1127665</v>
      </c>
      <c r="L32" s="24">
        <v>0</v>
      </c>
      <c r="M32" s="24">
        <f t="shared" si="4"/>
        <v>1127665</v>
      </c>
      <c r="N32"/>
      <c r="O32"/>
    </row>
    <row r="33" spans="1:15" ht="15.75" x14ac:dyDescent="0.25">
      <c r="A33" s="18" t="s">
        <v>60</v>
      </c>
      <c r="B33" s="18" t="s">
        <v>62</v>
      </c>
      <c r="C33" s="20">
        <v>368595.7</v>
      </c>
      <c r="D33" s="20">
        <v>593500</v>
      </c>
      <c r="E33" s="21">
        <v>593500</v>
      </c>
      <c r="F33" s="21">
        <v>0</v>
      </c>
      <c r="G33" s="21">
        <f t="shared" si="12"/>
        <v>593500</v>
      </c>
      <c r="H33" s="22">
        <v>480000</v>
      </c>
      <c r="I33" s="23">
        <v>0</v>
      </c>
      <c r="J33" s="23">
        <f t="shared" si="1"/>
        <v>480000</v>
      </c>
      <c r="K33" s="24">
        <v>480000</v>
      </c>
      <c r="L33" s="25">
        <v>0</v>
      </c>
      <c r="M33" s="25">
        <f t="shared" si="4"/>
        <v>480000</v>
      </c>
      <c r="N33"/>
      <c r="O33"/>
    </row>
    <row r="34" spans="1:15" s="31" customFormat="1" ht="15.75" x14ac:dyDescent="0.25">
      <c r="A34" s="18" t="s">
        <v>63</v>
      </c>
      <c r="B34" s="41" t="s">
        <v>64</v>
      </c>
      <c r="C34" s="32">
        <v>348640.24</v>
      </c>
      <c r="D34" s="20">
        <v>430114.23</v>
      </c>
      <c r="E34" s="21">
        <v>400000</v>
      </c>
      <c r="F34" s="21">
        <v>0</v>
      </c>
      <c r="G34" s="21">
        <f t="shared" si="12"/>
        <v>400000</v>
      </c>
      <c r="H34" s="22">
        <f>E34*1.01</f>
        <v>404000</v>
      </c>
      <c r="I34" s="23">
        <v>0</v>
      </c>
      <c r="J34" s="42">
        <f t="shared" si="1"/>
        <v>404000</v>
      </c>
      <c r="K34" s="24">
        <f t="shared" si="3"/>
        <v>410059.99999999994</v>
      </c>
      <c r="L34" s="25">
        <v>0</v>
      </c>
      <c r="M34" s="43">
        <f t="shared" si="4"/>
        <v>410059.99999999994</v>
      </c>
    </row>
    <row r="35" spans="1:15" ht="15.75" x14ac:dyDescent="0.25">
      <c r="A35" s="18" t="s">
        <v>63</v>
      </c>
      <c r="B35" s="41" t="s">
        <v>65</v>
      </c>
      <c r="C35" s="20">
        <v>13500</v>
      </c>
      <c r="D35" s="20">
        <v>13500</v>
      </c>
      <c r="E35" s="21">
        <v>13500</v>
      </c>
      <c r="F35" s="21">
        <v>0</v>
      </c>
      <c r="G35" s="21">
        <f t="shared" si="12"/>
        <v>13500</v>
      </c>
      <c r="H35" s="22">
        <v>13500</v>
      </c>
      <c r="I35" s="23">
        <v>0</v>
      </c>
      <c r="J35" s="23">
        <f t="shared" si="1"/>
        <v>13500</v>
      </c>
      <c r="K35" s="24">
        <v>13500</v>
      </c>
      <c r="L35" s="25">
        <v>0</v>
      </c>
      <c r="M35" s="25">
        <f t="shared" si="4"/>
        <v>13500</v>
      </c>
      <c r="N35"/>
      <c r="O35"/>
    </row>
    <row r="36" spans="1:15" ht="15.75" x14ac:dyDescent="0.25">
      <c r="A36" s="18" t="s">
        <v>63</v>
      </c>
      <c r="B36" s="41" t="s">
        <v>66</v>
      </c>
      <c r="C36" s="20">
        <v>50763.53</v>
      </c>
      <c r="D36" s="20">
        <v>338163.65</v>
      </c>
      <c r="E36" s="21">
        <v>350000</v>
      </c>
      <c r="F36" s="21">
        <v>0</v>
      </c>
      <c r="G36" s="21">
        <f t="shared" si="12"/>
        <v>350000</v>
      </c>
      <c r="H36" s="22">
        <v>350000</v>
      </c>
      <c r="I36" s="23">
        <v>0</v>
      </c>
      <c r="J36" s="23">
        <f t="shared" si="1"/>
        <v>350000</v>
      </c>
      <c r="K36" s="24">
        <v>350000</v>
      </c>
      <c r="L36" s="25">
        <v>0</v>
      </c>
      <c r="M36" s="25">
        <f t="shared" si="4"/>
        <v>350000</v>
      </c>
      <c r="N36"/>
      <c r="O36"/>
    </row>
    <row r="37" spans="1:15" ht="15.75" x14ac:dyDescent="0.25">
      <c r="A37" s="18" t="s">
        <v>67</v>
      </c>
      <c r="B37" s="41" t="s">
        <v>68</v>
      </c>
      <c r="C37" s="32">
        <v>595954.4</v>
      </c>
      <c r="D37" s="20">
        <v>617000</v>
      </c>
      <c r="E37" s="21">
        <v>650000</v>
      </c>
      <c r="F37" s="21">
        <v>0</v>
      </c>
      <c r="G37" s="21">
        <f t="shared" si="12"/>
        <v>650000</v>
      </c>
      <c r="H37" s="22">
        <f>E37*1.01</f>
        <v>656500</v>
      </c>
      <c r="I37" s="23">
        <v>0</v>
      </c>
      <c r="J37" s="23">
        <f t="shared" si="1"/>
        <v>656500</v>
      </c>
      <c r="K37" s="24">
        <f t="shared" si="3"/>
        <v>666347.49999999988</v>
      </c>
      <c r="L37" s="25">
        <v>0</v>
      </c>
      <c r="M37" s="25">
        <f t="shared" si="4"/>
        <v>666347.49999999988</v>
      </c>
      <c r="N37"/>
      <c r="O37"/>
    </row>
    <row r="38" spans="1:15" ht="15.75" x14ac:dyDescent="0.25">
      <c r="A38" s="26" t="s">
        <v>69</v>
      </c>
      <c r="B38" s="27" t="s">
        <v>70</v>
      </c>
      <c r="C38" s="28">
        <f t="shared" ref="C38:I38" si="15">SUM(C32:C37)</f>
        <v>2104312</v>
      </c>
      <c r="D38" s="28">
        <f t="shared" si="15"/>
        <v>3185860.8699999996</v>
      </c>
      <c r="E38" s="28">
        <f t="shared" si="15"/>
        <v>3107000</v>
      </c>
      <c r="F38" s="28">
        <f t="shared" si="15"/>
        <v>0</v>
      </c>
      <c r="G38" s="28">
        <f t="shared" si="15"/>
        <v>3107000</v>
      </c>
      <c r="H38" s="44">
        <f t="shared" si="15"/>
        <v>3015000</v>
      </c>
      <c r="I38" s="30">
        <f t="shared" si="15"/>
        <v>0</v>
      </c>
      <c r="J38" s="30">
        <f t="shared" si="1"/>
        <v>3015000</v>
      </c>
      <c r="K38" s="44">
        <f>SUM(K32:K37)</f>
        <v>3047572.5</v>
      </c>
      <c r="L38" s="30">
        <f>SUM(L32:L37)</f>
        <v>0</v>
      </c>
      <c r="M38" s="30">
        <f>SUM(M32:M37)</f>
        <v>3047572.5</v>
      </c>
      <c r="N38"/>
      <c r="O38"/>
    </row>
    <row r="39" spans="1:15" ht="15.75" x14ac:dyDescent="0.25">
      <c r="A39" s="18" t="s">
        <v>71</v>
      </c>
      <c r="B39" s="18" t="s">
        <v>72</v>
      </c>
      <c r="C39" s="32">
        <v>592191.80000000005</v>
      </c>
      <c r="D39" s="20">
        <v>805838.54</v>
      </c>
      <c r="E39" s="21">
        <v>1000000</v>
      </c>
      <c r="F39" s="21">
        <v>0</v>
      </c>
      <c r="G39" s="21">
        <f t="shared" si="12"/>
        <v>1000000</v>
      </c>
      <c r="H39" s="22">
        <f>E39*1.01</f>
        <v>1010000</v>
      </c>
      <c r="I39" s="23">
        <v>0</v>
      </c>
      <c r="J39" s="23">
        <f t="shared" si="1"/>
        <v>1010000</v>
      </c>
      <c r="K39" s="24">
        <f t="shared" si="3"/>
        <v>1025149.9999999999</v>
      </c>
      <c r="L39" s="25">
        <v>0</v>
      </c>
      <c r="M39" s="25">
        <f t="shared" si="4"/>
        <v>1025149.9999999999</v>
      </c>
      <c r="N39"/>
      <c r="O39"/>
    </row>
    <row r="40" spans="1:15" ht="15.75" x14ac:dyDescent="0.25">
      <c r="A40" s="18" t="s">
        <v>71</v>
      </c>
      <c r="B40" s="18" t="s">
        <v>73</v>
      </c>
      <c r="C40" s="20">
        <v>77500</v>
      </c>
      <c r="D40" s="20">
        <v>120000</v>
      </c>
      <c r="E40" s="21">
        <v>120000</v>
      </c>
      <c r="F40" s="21">
        <v>0</v>
      </c>
      <c r="G40" s="21">
        <f t="shared" si="12"/>
        <v>120000</v>
      </c>
      <c r="H40" s="22">
        <v>80000</v>
      </c>
      <c r="I40" s="23">
        <v>0</v>
      </c>
      <c r="J40" s="23">
        <f t="shared" si="1"/>
        <v>80000</v>
      </c>
      <c r="K40" s="24">
        <v>80000</v>
      </c>
      <c r="L40" s="25">
        <v>0</v>
      </c>
      <c r="M40" s="25">
        <f t="shared" si="4"/>
        <v>80000</v>
      </c>
      <c r="N40"/>
      <c r="O40"/>
    </row>
    <row r="41" spans="1:15" ht="15.75" x14ac:dyDescent="0.25">
      <c r="A41" s="26" t="s">
        <v>74</v>
      </c>
      <c r="B41" s="27" t="s">
        <v>75</v>
      </c>
      <c r="C41" s="28">
        <f>SUM(C39:C40)</f>
        <v>669691.80000000005</v>
      </c>
      <c r="D41" s="28">
        <f t="shared" ref="D41:H41" si="16">SUM(D39:D40)</f>
        <v>925838.54</v>
      </c>
      <c r="E41" s="28">
        <f>SUM(E39:E40)</f>
        <v>1120000</v>
      </c>
      <c r="F41" s="28">
        <f t="shared" si="16"/>
        <v>0</v>
      </c>
      <c r="G41" s="28">
        <f t="shared" si="16"/>
        <v>1120000</v>
      </c>
      <c r="H41" s="44">
        <f t="shared" si="16"/>
        <v>1090000</v>
      </c>
      <c r="I41" s="30">
        <f>SUM(I39:I40)</f>
        <v>0</v>
      </c>
      <c r="J41" s="30">
        <f t="shared" si="1"/>
        <v>1090000</v>
      </c>
      <c r="K41" s="44">
        <f>SUM(K39:K40)</f>
        <v>1105150</v>
      </c>
      <c r="L41" s="30">
        <f>SUM(L39:L40)</f>
        <v>0</v>
      </c>
      <c r="M41" s="30">
        <f>SUM(M39:M40)</f>
        <v>1105150</v>
      </c>
      <c r="N41"/>
      <c r="O41"/>
    </row>
    <row r="42" spans="1:15" ht="15.75" x14ac:dyDescent="0.25">
      <c r="A42" s="18" t="s">
        <v>76</v>
      </c>
      <c r="B42" s="18" t="s">
        <v>77</v>
      </c>
      <c r="C42" s="32">
        <v>648490.87</v>
      </c>
      <c r="D42" s="20">
        <v>1164715.97</v>
      </c>
      <c r="E42" s="21">
        <v>1100000</v>
      </c>
      <c r="F42" s="21">
        <v>0</v>
      </c>
      <c r="G42" s="21">
        <f>SUM(E42:F42)</f>
        <v>1100000</v>
      </c>
      <c r="H42" s="22">
        <f>E42*1.01</f>
        <v>1111000</v>
      </c>
      <c r="I42" s="23">
        <v>0</v>
      </c>
      <c r="J42" s="23">
        <f t="shared" si="1"/>
        <v>1111000</v>
      </c>
      <c r="K42" s="24">
        <f t="shared" si="3"/>
        <v>1127665</v>
      </c>
      <c r="L42" s="25">
        <v>0</v>
      </c>
      <c r="M42" s="25">
        <f t="shared" si="4"/>
        <v>1127665</v>
      </c>
      <c r="N42"/>
      <c r="O42"/>
    </row>
    <row r="43" spans="1:15" s="31" customFormat="1" ht="15.75" hidden="1" x14ac:dyDescent="0.25">
      <c r="A43" s="18" t="s">
        <v>78</v>
      </c>
      <c r="B43" s="18" t="s">
        <v>79</v>
      </c>
      <c r="C43" s="20"/>
      <c r="D43" s="20"/>
      <c r="E43" s="21"/>
      <c r="F43" s="21"/>
      <c r="G43" s="21">
        <f t="shared" ref="G43:G55" si="17">SUM(E43:F43)</f>
        <v>0</v>
      </c>
      <c r="H43" s="22">
        <f t="shared" ref="H43:H48" si="18">E43*1.015</f>
        <v>0</v>
      </c>
      <c r="I43" s="23">
        <f>F43*1.02</f>
        <v>0</v>
      </c>
      <c r="J43" s="23">
        <f t="shared" si="1"/>
        <v>0</v>
      </c>
      <c r="K43" s="24">
        <f t="shared" si="3"/>
        <v>0</v>
      </c>
      <c r="L43" s="25">
        <v>0</v>
      </c>
      <c r="M43" s="25">
        <f t="shared" si="4"/>
        <v>0</v>
      </c>
    </row>
    <row r="44" spans="1:15" s="31" customFormat="1" ht="15.75" x14ac:dyDescent="0.25">
      <c r="A44" s="18" t="s">
        <v>76</v>
      </c>
      <c r="B44" s="18" t="s">
        <v>80</v>
      </c>
      <c r="C44" s="20">
        <v>150000</v>
      </c>
      <c r="D44" s="20">
        <v>0</v>
      </c>
      <c r="E44" s="21">
        <v>0</v>
      </c>
      <c r="F44" s="21">
        <v>0</v>
      </c>
      <c r="G44" s="21">
        <f t="shared" si="17"/>
        <v>0</v>
      </c>
      <c r="H44" s="22">
        <f t="shared" si="18"/>
        <v>0</v>
      </c>
      <c r="I44" s="23">
        <v>0</v>
      </c>
      <c r="J44" s="23">
        <f t="shared" si="1"/>
        <v>0</v>
      </c>
      <c r="K44" s="24">
        <f t="shared" si="3"/>
        <v>0</v>
      </c>
      <c r="L44" s="25">
        <v>0</v>
      </c>
      <c r="M44" s="25">
        <f t="shared" si="4"/>
        <v>0</v>
      </c>
    </row>
    <row r="45" spans="1:15" ht="15.75" x14ac:dyDescent="0.25">
      <c r="A45" s="18" t="s">
        <v>76</v>
      </c>
      <c r="B45" s="18" t="s">
        <v>81</v>
      </c>
      <c r="C45" s="20">
        <v>41515.269999999997</v>
      </c>
      <c r="D45" s="20">
        <v>151500</v>
      </c>
      <c r="E45" s="21">
        <v>151500</v>
      </c>
      <c r="F45" s="21">
        <v>0</v>
      </c>
      <c r="G45" s="21">
        <f t="shared" si="17"/>
        <v>151500</v>
      </c>
      <c r="H45" s="22">
        <f t="shared" si="18"/>
        <v>153772.49999999997</v>
      </c>
      <c r="I45" s="23">
        <v>0</v>
      </c>
      <c r="J45" s="23">
        <f t="shared" si="1"/>
        <v>153772.49999999997</v>
      </c>
      <c r="K45" s="24">
        <f t="shared" si="3"/>
        <v>156079.08749999997</v>
      </c>
      <c r="L45" s="25">
        <v>0</v>
      </c>
      <c r="M45" s="25">
        <f t="shared" si="4"/>
        <v>156079.08749999997</v>
      </c>
      <c r="N45"/>
      <c r="O45"/>
    </row>
    <row r="46" spans="1:15" ht="15.75" x14ac:dyDescent="0.25">
      <c r="A46" s="18" t="s">
        <v>76</v>
      </c>
      <c r="B46" s="18" t="s">
        <v>82</v>
      </c>
      <c r="C46" s="20">
        <v>46101.95</v>
      </c>
      <c r="D46" s="20">
        <v>47000</v>
      </c>
      <c r="E46" s="21">
        <v>50000</v>
      </c>
      <c r="F46" s="21">
        <v>0</v>
      </c>
      <c r="G46" s="21">
        <f t="shared" si="17"/>
        <v>50000</v>
      </c>
      <c r="H46" s="22">
        <f t="shared" si="18"/>
        <v>50749.999999999993</v>
      </c>
      <c r="I46" s="23">
        <v>0</v>
      </c>
      <c r="J46" s="23">
        <f t="shared" si="1"/>
        <v>50749.999999999993</v>
      </c>
      <c r="K46" s="24">
        <f t="shared" si="3"/>
        <v>51511.249999999985</v>
      </c>
      <c r="L46" s="25">
        <v>0</v>
      </c>
      <c r="M46" s="25">
        <f t="shared" si="4"/>
        <v>51511.249999999985</v>
      </c>
      <c r="N46"/>
      <c r="O46"/>
    </row>
    <row r="47" spans="1:15" ht="15.75" x14ac:dyDescent="0.25">
      <c r="A47" s="18" t="s">
        <v>76</v>
      </c>
      <c r="B47" s="18" t="s">
        <v>83</v>
      </c>
      <c r="C47" s="20">
        <v>32815.57</v>
      </c>
      <c r="D47" s="20">
        <v>45000</v>
      </c>
      <c r="E47" s="21">
        <v>45000</v>
      </c>
      <c r="F47" s="21">
        <v>0</v>
      </c>
      <c r="G47" s="21">
        <f t="shared" si="17"/>
        <v>45000</v>
      </c>
      <c r="H47" s="22">
        <f t="shared" si="18"/>
        <v>45674.999999999993</v>
      </c>
      <c r="I47" s="23">
        <v>0</v>
      </c>
      <c r="J47" s="23">
        <f t="shared" si="1"/>
        <v>45674.999999999993</v>
      </c>
      <c r="K47" s="24">
        <f t="shared" si="3"/>
        <v>46360.124999999985</v>
      </c>
      <c r="L47" s="25">
        <v>0</v>
      </c>
      <c r="M47" s="25">
        <f t="shared" si="4"/>
        <v>46360.124999999985</v>
      </c>
      <c r="N47"/>
      <c r="O47"/>
    </row>
    <row r="48" spans="1:15" ht="15.75" x14ac:dyDescent="0.25">
      <c r="A48" s="18" t="s">
        <v>76</v>
      </c>
      <c r="B48" s="18" t="s">
        <v>84</v>
      </c>
      <c r="C48" s="20">
        <v>131912.94</v>
      </c>
      <c r="D48" s="20">
        <v>384885</v>
      </c>
      <c r="E48" s="21">
        <v>300000</v>
      </c>
      <c r="F48" s="21">
        <v>0</v>
      </c>
      <c r="G48" s="21">
        <f t="shared" si="17"/>
        <v>300000</v>
      </c>
      <c r="H48" s="22">
        <f t="shared" si="18"/>
        <v>304499.99999999994</v>
      </c>
      <c r="I48" s="23">
        <v>0</v>
      </c>
      <c r="J48" s="23">
        <v>150000</v>
      </c>
      <c r="K48" s="24">
        <f t="shared" si="3"/>
        <v>309067.49999999988</v>
      </c>
      <c r="L48" s="25">
        <v>0</v>
      </c>
      <c r="M48" s="25">
        <f t="shared" si="4"/>
        <v>309067.49999999988</v>
      </c>
      <c r="N48"/>
      <c r="O48"/>
    </row>
    <row r="49" spans="1:15" ht="15.75" x14ac:dyDescent="0.25">
      <c r="A49" s="18" t="s">
        <v>78</v>
      </c>
      <c r="B49" s="41" t="s">
        <v>85</v>
      </c>
      <c r="C49" s="20">
        <v>513354.12</v>
      </c>
      <c r="D49" s="20">
        <v>391584.79</v>
      </c>
      <c r="E49" s="21">
        <v>0</v>
      </c>
      <c r="F49" s="21">
        <v>0</v>
      </c>
      <c r="G49" s="21">
        <f t="shared" si="17"/>
        <v>0</v>
      </c>
      <c r="H49" s="22">
        <v>0</v>
      </c>
      <c r="I49" s="23">
        <v>0</v>
      </c>
      <c r="J49" s="42">
        <f t="shared" si="1"/>
        <v>0</v>
      </c>
      <c r="K49" s="24">
        <f t="shared" si="3"/>
        <v>0</v>
      </c>
      <c r="L49" s="25">
        <v>0</v>
      </c>
      <c r="M49" s="25">
        <f t="shared" si="4"/>
        <v>0</v>
      </c>
      <c r="N49"/>
      <c r="O49"/>
    </row>
    <row r="50" spans="1:15" ht="15.75" x14ac:dyDescent="0.25">
      <c r="A50" s="18" t="s">
        <v>78</v>
      </c>
      <c r="B50" s="41" t="s">
        <v>86</v>
      </c>
      <c r="C50" s="20">
        <v>295821.36</v>
      </c>
      <c r="D50" s="20">
        <v>379756.64</v>
      </c>
      <c r="E50" s="21">
        <v>0</v>
      </c>
      <c r="F50" s="21">
        <v>0</v>
      </c>
      <c r="G50" s="21">
        <f t="shared" si="17"/>
        <v>0</v>
      </c>
      <c r="H50" s="22">
        <v>0</v>
      </c>
      <c r="I50" s="23">
        <v>0</v>
      </c>
      <c r="J50" s="23">
        <f t="shared" si="1"/>
        <v>0</v>
      </c>
      <c r="K50" s="24">
        <f t="shared" si="3"/>
        <v>0</v>
      </c>
      <c r="L50" s="25">
        <v>0</v>
      </c>
      <c r="M50" s="25">
        <f t="shared" si="4"/>
        <v>0</v>
      </c>
      <c r="N50"/>
      <c r="O50"/>
    </row>
    <row r="51" spans="1:15" ht="15.75" x14ac:dyDescent="0.25">
      <c r="A51" s="18" t="s">
        <v>87</v>
      </c>
      <c r="B51" s="41" t="s">
        <v>88</v>
      </c>
      <c r="C51" s="20">
        <v>264214.19</v>
      </c>
      <c r="D51" s="20">
        <v>177826.49</v>
      </c>
      <c r="E51" s="21">
        <v>0</v>
      </c>
      <c r="F51" s="21">
        <v>0</v>
      </c>
      <c r="G51" s="21">
        <f t="shared" si="17"/>
        <v>0</v>
      </c>
      <c r="H51" s="22">
        <v>0</v>
      </c>
      <c r="I51" s="23">
        <v>0</v>
      </c>
      <c r="J51" s="23">
        <f t="shared" si="1"/>
        <v>0</v>
      </c>
      <c r="K51" s="24">
        <f t="shared" si="3"/>
        <v>0</v>
      </c>
      <c r="L51" s="25">
        <v>0</v>
      </c>
      <c r="M51" s="25">
        <f t="shared" si="4"/>
        <v>0</v>
      </c>
      <c r="N51"/>
      <c r="O51"/>
    </row>
    <row r="52" spans="1:15" ht="15.75" x14ac:dyDescent="0.25">
      <c r="A52" s="18" t="s">
        <v>87</v>
      </c>
      <c r="B52" s="41" t="s">
        <v>89</v>
      </c>
      <c r="C52" s="20">
        <v>107203.93</v>
      </c>
      <c r="D52" s="20">
        <v>212450.61</v>
      </c>
      <c r="E52" s="21">
        <v>0</v>
      </c>
      <c r="F52" s="21">
        <v>0</v>
      </c>
      <c r="G52" s="21">
        <f t="shared" si="17"/>
        <v>0</v>
      </c>
      <c r="H52" s="22">
        <v>0</v>
      </c>
      <c r="I52" s="23">
        <v>0</v>
      </c>
      <c r="J52" s="23">
        <f t="shared" si="1"/>
        <v>0</v>
      </c>
      <c r="K52" s="24">
        <f t="shared" si="3"/>
        <v>0</v>
      </c>
      <c r="L52" s="25">
        <v>0</v>
      </c>
      <c r="M52" s="25">
        <f t="shared" si="4"/>
        <v>0</v>
      </c>
      <c r="N52"/>
      <c r="O52"/>
    </row>
    <row r="53" spans="1:15" s="31" customFormat="1" ht="15.75" x14ac:dyDescent="0.25">
      <c r="A53" s="18" t="s">
        <v>90</v>
      </c>
      <c r="B53" s="41" t="s">
        <v>91</v>
      </c>
      <c r="C53" s="20">
        <v>452593.57</v>
      </c>
      <c r="D53" s="20">
        <v>307000</v>
      </c>
      <c r="E53" s="21">
        <v>0</v>
      </c>
      <c r="F53" s="21">
        <v>0</v>
      </c>
      <c r="G53" s="21">
        <f t="shared" si="17"/>
        <v>0</v>
      </c>
      <c r="H53" s="22">
        <v>0</v>
      </c>
      <c r="I53" s="23">
        <v>0</v>
      </c>
      <c r="J53" s="23">
        <f t="shared" si="1"/>
        <v>0</v>
      </c>
      <c r="K53" s="24">
        <f t="shared" si="3"/>
        <v>0</v>
      </c>
      <c r="L53" s="25">
        <v>0</v>
      </c>
      <c r="M53" s="25">
        <f t="shared" si="4"/>
        <v>0</v>
      </c>
    </row>
    <row r="54" spans="1:15" s="31" customFormat="1" ht="15.75" x14ac:dyDescent="0.25">
      <c r="A54" s="18" t="s">
        <v>90</v>
      </c>
      <c r="B54" s="41" t="s">
        <v>92</v>
      </c>
      <c r="C54" s="20">
        <v>309449.01</v>
      </c>
      <c r="D54" s="20">
        <v>584300.86</v>
      </c>
      <c r="E54" s="21">
        <v>0</v>
      </c>
      <c r="F54" s="21">
        <v>0</v>
      </c>
      <c r="G54" s="21">
        <f t="shared" si="17"/>
        <v>0</v>
      </c>
      <c r="H54" s="22">
        <v>0</v>
      </c>
      <c r="I54" s="23">
        <v>0</v>
      </c>
      <c r="J54" s="23">
        <f t="shared" si="1"/>
        <v>0</v>
      </c>
      <c r="K54" s="24">
        <f t="shared" si="3"/>
        <v>0</v>
      </c>
      <c r="L54" s="25">
        <v>0</v>
      </c>
      <c r="M54" s="25">
        <f t="shared" si="4"/>
        <v>0</v>
      </c>
    </row>
    <row r="55" spans="1:15" s="31" customFormat="1" ht="15.75" x14ac:dyDescent="0.25">
      <c r="A55" s="33" t="s">
        <v>93</v>
      </c>
      <c r="B55" s="45" t="s">
        <v>94</v>
      </c>
      <c r="C55" s="46">
        <v>600.41999999999996</v>
      </c>
      <c r="D55" s="46">
        <v>456195</v>
      </c>
      <c r="E55" s="47">
        <v>500000</v>
      </c>
      <c r="F55" s="34">
        <v>0</v>
      </c>
      <c r="G55" s="21">
        <f t="shared" si="17"/>
        <v>500000</v>
      </c>
      <c r="H55" s="22">
        <f t="shared" ref="H55" si="19">E55*1.015</f>
        <v>507499.99999999994</v>
      </c>
      <c r="I55" s="36">
        <v>0</v>
      </c>
      <c r="J55" s="23">
        <f t="shared" si="1"/>
        <v>507499.99999999994</v>
      </c>
      <c r="K55" s="24">
        <f t="shared" si="3"/>
        <v>515112.49999999988</v>
      </c>
      <c r="L55" s="38">
        <v>0</v>
      </c>
      <c r="M55" s="38">
        <f t="shared" si="4"/>
        <v>515112.49999999988</v>
      </c>
    </row>
    <row r="56" spans="1:15" ht="15.75" x14ac:dyDescent="0.25">
      <c r="A56" s="26" t="s">
        <v>95</v>
      </c>
      <c r="B56" s="27" t="s">
        <v>96</v>
      </c>
      <c r="C56" s="28">
        <f t="shared" ref="C56:M56" si="20">SUM(C42:C55)</f>
        <v>2994073.1999999993</v>
      </c>
      <c r="D56" s="28">
        <f t="shared" si="20"/>
        <v>4302215.3599999994</v>
      </c>
      <c r="E56" s="30">
        <f t="shared" si="20"/>
        <v>2146500</v>
      </c>
      <c r="F56" s="30">
        <f t="shared" si="20"/>
        <v>0</v>
      </c>
      <c r="G56" s="30">
        <f t="shared" si="20"/>
        <v>2146500</v>
      </c>
      <c r="H56" s="30">
        <f t="shared" si="20"/>
        <v>2173197.5</v>
      </c>
      <c r="I56" s="30">
        <f t="shared" si="20"/>
        <v>0</v>
      </c>
      <c r="J56" s="30">
        <f t="shared" si="20"/>
        <v>2018697.5</v>
      </c>
      <c r="K56" s="30">
        <f t="shared" si="20"/>
        <v>2205795.4624999999</v>
      </c>
      <c r="L56" s="30">
        <f t="shared" si="20"/>
        <v>0</v>
      </c>
      <c r="M56" s="30">
        <f t="shared" si="20"/>
        <v>2205795.4624999999</v>
      </c>
      <c r="N56"/>
      <c r="O56"/>
    </row>
    <row r="57" spans="1:15" ht="15.75" x14ac:dyDescent="0.25">
      <c r="A57" s="18" t="s">
        <v>97</v>
      </c>
      <c r="B57" s="18" t="s">
        <v>98</v>
      </c>
      <c r="C57" s="20">
        <v>793557.36</v>
      </c>
      <c r="D57" s="20">
        <v>1093000</v>
      </c>
      <c r="E57" s="21">
        <v>1193000</v>
      </c>
      <c r="F57" s="21">
        <v>0</v>
      </c>
      <c r="G57" s="21">
        <f t="shared" ref="G57" si="21">SUM(E57:F57)</f>
        <v>1193000</v>
      </c>
      <c r="H57" s="22">
        <v>918000</v>
      </c>
      <c r="I57" s="23">
        <v>0</v>
      </c>
      <c r="J57" s="23">
        <f t="shared" si="1"/>
        <v>918000</v>
      </c>
      <c r="K57" s="24">
        <v>918000</v>
      </c>
      <c r="L57" s="25">
        <v>0</v>
      </c>
      <c r="M57" s="25">
        <f t="shared" si="4"/>
        <v>918000</v>
      </c>
      <c r="N57"/>
      <c r="O57"/>
    </row>
    <row r="58" spans="1:15" ht="15.75" x14ac:dyDescent="0.25">
      <c r="A58" s="18" t="s">
        <v>97</v>
      </c>
      <c r="B58" s="18" t="s">
        <v>99</v>
      </c>
      <c r="C58" s="20">
        <v>601749.81000000006</v>
      </c>
      <c r="D58" s="20">
        <v>611000</v>
      </c>
      <c r="E58" s="21">
        <v>611000</v>
      </c>
      <c r="F58" s="21">
        <v>0</v>
      </c>
      <c r="G58" s="21">
        <f>SUM(E58:F58)</f>
        <v>611000</v>
      </c>
      <c r="H58" s="22">
        <v>691000</v>
      </c>
      <c r="I58" s="23">
        <v>0</v>
      </c>
      <c r="J58" s="23">
        <f t="shared" si="1"/>
        <v>691000</v>
      </c>
      <c r="K58" s="24">
        <v>691000</v>
      </c>
      <c r="L58" s="25">
        <v>0</v>
      </c>
      <c r="M58" s="25">
        <f t="shared" si="4"/>
        <v>691000</v>
      </c>
      <c r="N58"/>
      <c r="O58"/>
    </row>
    <row r="59" spans="1:15" ht="15.75" x14ac:dyDescent="0.25">
      <c r="A59" s="26" t="s">
        <v>100</v>
      </c>
      <c r="B59" s="27" t="s">
        <v>101</v>
      </c>
      <c r="C59" s="28">
        <f t="shared" ref="C59:I59" si="22">SUM(C57:C58)</f>
        <v>1395307.17</v>
      </c>
      <c r="D59" s="28">
        <f t="shared" si="22"/>
        <v>1704000</v>
      </c>
      <c r="E59" s="28">
        <f t="shared" si="22"/>
        <v>1804000</v>
      </c>
      <c r="F59" s="28">
        <f t="shared" si="22"/>
        <v>0</v>
      </c>
      <c r="G59" s="28">
        <f t="shared" si="22"/>
        <v>1804000</v>
      </c>
      <c r="H59" s="44">
        <f t="shared" si="22"/>
        <v>1609000</v>
      </c>
      <c r="I59" s="30">
        <f t="shared" si="22"/>
        <v>0</v>
      </c>
      <c r="J59" s="30">
        <f t="shared" si="1"/>
        <v>1609000</v>
      </c>
      <c r="K59" s="44">
        <f>SUM(K57:K58)</f>
        <v>1609000</v>
      </c>
      <c r="L59" s="30">
        <f>SUM(L57:L58)</f>
        <v>0</v>
      </c>
      <c r="M59" s="30">
        <f>SUM(M57:M58)</f>
        <v>1609000</v>
      </c>
      <c r="N59"/>
      <c r="O59"/>
    </row>
    <row r="60" spans="1:15" ht="15.75" x14ac:dyDescent="0.25">
      <c r="A60" s="18" t="s">
        <v>102</v>
      </c>
      <c r="B60" s="18" t="s">
        <v>103</v>
      </c>
      <c r="C60" s="32">
        <v>1065873.78</v>
      </c>
      <c r="D60" s="20">
        <v>1347000</v>
      </c>
      <c r="E60" s="21">
        <v>1350000</v>
      </c>
      <c r="F60" s="21">
        <v>0</v>
      </c>
      <c r="G60" s="21">
        <f>SUM(E60:F60)</f>
        <v>1350000</v>
      </c>
      <c r="H60" s="22">
        <f>E60*1.01</f>
        <v>1363500</v>
      </c>
      <c r="I60" s="23">
        <v>0</v>
      </c>
      <c r="J60" s="23">
        <f t="shared" si="1"/>
        <v>1363500</v>
      </c>
      <c r="K60" s="24">
        <f t="shared" ref="K60:K62" si="23">H60*1.015</f>
        <v>1383952.4999999998</v>
      </c>
      <c r="L60" s="25">
        <v>0</v>
      </c>
      <c r="M60" s="25">
        <f t="shared" si="4"/>
        <v>1383952.4999999998</v>
      </c>
      <c r="N60"/>
      <c r="O60"/>
    </row>
    <row r="61" spans="1:15" ht="15.75" x14ac:dyDescent="0.25">
      <c r="A61" s="18" t="s">
        <v>104</v>
      </c>
      <c r="B61" s="18" t="s">
        <v>105</v>
      </c>
      <c r="C61" s="32">
        <v>45750</v>
      </c>
      <c r="D61" s="20">
        <v>49750</v>
      </c>
      <c r="E61" s="21">
        <v>61000</v>
      </c>
      <c r="F61" s="21">
        <v>0</v>
      </c>
      <c r="G61" s="21">
        <f t="shared" ref="G61:G62" si="24">SUM(E61:F61)</f>
        <v>61000</v>
      </c>
      <c r="H61" s="22">
        <f t="shared" ref="H61:H62" si="25">E61*1.015</f>
        <v>61914.999999999993</v>
      </c>
      <c r="I61" s="23">
        <v>0</v>
      </c>
      <c r="J61" s="23">
        <f t="shared" si="1"/>
        <v>61914.999999999993</v>
      </c>
      <c r="K61" s="24">
        <f t="shared" si="23"/>
        <v>62843.724999999984</v>
      </c>
      <c r="L61" s="25">
        <v>0</v>
      </c>
      <c r="M61" s="25">
        <f t="shared" si="4"/>
        <v>62843.724999999984</v>
      </c>
      <c r="N61"/>
      <c r="O61"/>
    </row>
    <row r="62" spans="1:15" ht="15.75" x14ac:dyDescent="0.25">
      <c r="A62" s="18" t="s">
        <v>106</v>
      </c>
      <c r="B62" s="18" t="s">
        <v>107</v>
      </c>
      <c r="C62" s="32">
        <v>6400</v>
      </c>
      <c r="D62" s="20">
        <v>6400</v>
      </c>
      <c r="E62" s="21">
        <v>6800</v>
      </c>
      <c r="F62" s="21">
        <v>0</v>
      </c>
      <c r="G62" s="21">
        <f t="shared" si="24"/>
        <v>6800</v>
      </c>
      <c r="H62" s="22">
        <f t="shared" si="25"/>
        <v>6901.9999999999991</v>
      </c>
      <c r="I62" s="23">
        <v>0</v>
      </c>
      <c r="J62" s="23">
        <f t="shared" si="1"/>
        <v>6901.9999999999991</v>
      </c>
      <c r="K62" s="24">
        <f t="shared" si="23"/>
        <v>7005.5299999999988</v>
      </c>
      <c r="L62" s="25">
        <v>0</v>
      </c>
      <c r="M62" s="25">
        <f t="shared" si="4"/>
        <v>7005.5299999999988</v>
      </c>
      <c r="N62"/>
      <c r="O62"/>
    </row>
    <row r="63" spans="1:15" ht="15.75" x14ac:dyDescent="0.25">
      <c r="A63" s="48">
        <v>100</v>
      </c>
      <c r="B63" s="27" t="s">
        <v>108</v>
      </c>
      <c r="C63" s="28">
        <f>SUM(C60:C62)</f>
        <v>1118023.78</v>
      </c>
      <c r="D63" s="49">
        <f>SUM(D60:D62)</f>
        <v>1403150</v>
      </c>
      <c r="E63" s="49">
        <f>SUM(E60:E62)</f>
        <v>1417800</v>
      </c>
      <c r="F63" s="49">
        <f t="shared" ref="F63:M63" si="26">SUM(F60:F62)</f>
        <v>0</v>
      </c>
      <c r="G63" s="49">
        <f t="shared" si="26"/>
        <v>1417800</v>
      </c>
      <c r="H63" s="49">
        <f t="shared" si="26"/>
        <v>1432317</v>
      </c>
      <c r="I63" s="49">
        <f t="shared" si="26"/>
        <v>0</v>
      </c>
      <c r="J63" s="49">
        <f t="shared" si="26"/>
        <v>1432317</v>
      </c>
      <c r="K63" s="49">
        <f t="shared" si="26"/>
        <v>1453801.7549999999</v>
      </c>
      <c r="L63" s="49">
        <f t="shared" si="26"/>
        <v>0</v>
      </c>
      <c r="M63" s="49">
        <f t="shared" si="26"/>
        <v>1453801.7549999999</v>
      </c>
      <c r="N63"/>
      <c r="O63"/>
    </row>
    <row r="64" spans="1:15" ht="15.75" x14ac:dyDescent="0.25">
      <c r="A64" s="18" t="s">
        <v>109</v>
      </c>
      <c r="B64" s="18" t="s">
        <v>110</v>
      </c>
      <c r="C64" s="32">
        <v>354812.44</v>
      </c>
      <c r="D64" s="20">
        <v>375026.93</v>
      </c>
      <c r="E64" s="21">
        <v>0</v>
      </c>
      <c r="F64" s="21">
        <v>0</v>
      </c>
      <c r="G64" s="21">
        <f>SUM(E64:F64)</f>
        <v>0</v>
      </c>
      <c r="H64" s="22">
        <f>E64*1.01</f>
        <v>0</v>
      </c>
      <c r="I64" s="23">
        <v>0</v>
      </c>
      <c r="J64" s="23">
        <f t="shared" si="1"/>
        <v>0</v>
      </c>
      <c r="K64" s="24">
        <f t="shared" ref="K64" si="27">H64*1.015</f>
        <v>0</v>
      </c>
      <c r="L64" s="25">
        <v>0</v>
      </c>
      <c r="M64" s="25">
        <f t="shared" si="4"/>
        <v>0</v>
      </c>
      <c r="N64"/>
      <c r="O64"/>
    </row>
    <row r="65" spans="1:15" ht="15.75" x14ac:dyDescent="0.25">
      <c r="A65" s="48">
        <v>110</v>
      </c>
      <c r="B65" s="27" t="s">
        <v>111</v>
      </c>
      <c r="C65" s="28">
        <f>SUM(C64:C64)</f>
        <v>354812.44</v>
      </c>
      <c r="D65" s="28">
        <f>SUM(D64:D64)</f>
        <v>375026.93</v>
      </c>
      <c r="E65" s="28">
        <f>SUM(E64:E64)</f>
        <v>0</v>
      </c>
      <c r="F65" s="28">
        <f>SUM(F64)</f>
        <v>0</v>
      </c>
      <c r="G65" s="28">
        <f>SUM(G64:G64)</f>
        <v>0</v>
      </c>
      <c r="H65" s="44">
        <f>SUM(H64:H64)</f>
        <v>0</v>
      </c>
      <c r="I65" s="30">
        <f>SUM(I64:I64)</f>
        <v>0</v>
      </c>
      <c r="J65" s="30">
        <f t="shared" si="1"/>
        <v>0</v>
      </c>
      <c r="K65" s="44">
        <f>SUM(K64:K64)</f>
        <v>0</v>
      </c>
      <c r="L65" s="30">
        <f>SUM(L64:L64)</f>
        <v>0</v>
      </c>
      <c r="M65" s="30">
        <f>SUM(M64:M64)</f>
        <v>0</v>
      </c>
      <c r="N65"/>
      <c r="O65"/>
    </row>
    <row r="66" spans="1:15" s="31" customFormat="1" ht="15.75" x14ac:dyDescent="0.25">
      <c r="A66" s="18" t="s">
        <v>112</v>
      </c>
      <c r="B66" s="18" t="s">
        <v>113</v>
      </c>
      <c r="C66" s="32">
        <v>2363600.16</v>
      </c>
      <c r="D66" s="20">
        <v>3083684.36</v>
      </c>
      <c r="E66" s="21">
        <v>3200000</v>
      </c>
      <c r="F66" s="21">
        <v>0</v>
      </c>
      <c r="G66" s="21">
        <f>SUM(E66:F66)</f>
        <v>3200000</v>
      </c>
      <c r="H66" s="22">
        <f>E66*1.015</f>
        <v>3247999.9999999995</v>
      </c>
      <c r="I66" s="23">
        <v>0</v>
      </c>
      <c r="J66" s="23">
        <f t="shared" si="1"/>
        <v>3247999.9999999995</v>
      </c>
      <c r="K66" s="24">
        <f t="shared" ref="K66:K67" si="28">H66*1.015</f>
        <v>3296719.9999999991</v>
      </c>
      <c r="L66" s="25">
        <v>0</v>
      </c>
      <c r="M66" s="25">
        <f t="shared" si="4"/>
        <v>3296719.9999999991</v>
      </c>
    </row>
    <row r="67" spans="1:15" s="31" customFormat="1" ht="15.75" x14ac:dyDescent="0.25">
      <c r="A67" s="18" t="s">
        <v>114</v>
      </c>
      <c r="B67" s="18" t="s">
        <v>115</v>
      </c>
      <c r="C67" s="32">
        <v>222650.6</v>
      </c>
      <c r="D67" s="20">
        <v>773220</v>
      </c>
      <c r="E67" s="21">
        <v>770000</v>
      </c>
      <c r="F67" s="21">
        <v>0</v>
      </c>
      <c r="G67" s="21">
        <f t="shared" ref="G67:G68" si="29">SUM(E67:F67)</f>
        <v>770000</v>
      </c>
      <c r="H67" s="22">
        <f>E67*1.015</f>
        <v>781549.99999999988</v>
      </c>
      <c r="I67" s="23">
        <v>0</v>
      </c>
      <c r="J67" s="23">
        <f t="shared" si="1"/>
        <v>781549.99999999988</v>
      </c>
      <c r="K67" s="24">
        <f t="shared" si="28"/>
        <v>793273.24999999977</v>
      </c>
      <c r="L67" s="25">
        <v>0</v>
      </c>
      <c r="M67" s="25">
        <f t="shared" si="4"/>
        <v>793273.24999999977</v>
      </c>
    </row>
    <row r="68" spans="1:15" s="31" customFormat="1" ht="15.75" x14ac:dyDescent="0.25">
      <c r="A68" s="18" t="s">
        <v>114</v>
      </c>
      <c r="B68" s="18" t="s">
        <v>116</v>
      </c>
      <c r="C68" s="20">
        <v>1214214.99</v>
      </c>
      <c r="D68" s="20">
        <v>1217264</v>
      </c>
      <c r="E68" s="21">
        <v>1217264</v>
      </c>
      <c r="F68" s="21">
        <v>0</v>
      </c>
      <c r="G68" s="21">
        <f t="shared" si="29"/>
        <v>1217264</v>
      </c>
      <c r="H68" s="22">
        <v>1217264</v>
      </c>
      <c r="I68" s="23">
        <v>0</v>
      </c>
      <c r="J68" s="42">
        <f t="shared" si="1"/>
        <v>1217264</v>
      </c>
      <c r="K68" s="24">
        <v>1217264</v>
      </c>
      <c r="L68" s="25">
        <v>0</v>
      </c>
      <c r="M68" s="25">
        <f t="shared" si="4"/>
        <v>1217264</v>
      </c>
    </row>
    <row r="69" spans="1:15" s="31" customFormat="1" ht="15.75" x14ac:dyDescent="0.25">
      <c r="A69" s="48">
        <v>140</v>
      </c>
      <c r="B69" s="27" t="s">
        <v>117</v>
      </c>
      <c r="C69" s="28">
        <f t="shared" ref="C69:M69" si="30">SUM(C66:C68)</f>
        <v>3800465.75</v>
      </c>
      <c r="D69" s="28">
        <f t="shared" si="30"/>
        <v>5074168.3599999994</v>
      </c>
      <c r="E69" s="28">
        <f t="shared" si="30"/>
        <v>5187264</v>
      </c>
      <c r="F69" s="28">
        <f t="shared" si="30"/>
        <v>0</v>
      </c>
      <c r="G69" s="28">
        <f t="shared" si="30"/>
        <v>5187264</v>
      </c>
      <c r="H69" s="29">
        <f t="shared" si="30"/>
        <v>5246814</v>
      </c>
      <c r="I69" s="28">
        <f t="shared" si="30"/>
        <v>0</v>
      </c>
      <c r="J69" s="28">
        <f t="shared" si="30"/>
        <v>5246814</v>
      </c>
      <c r="K69" s="29">
        <f t="shared" si="30"/>
        <v>5307257.2499999991</v>
      </c>
      <c r="L69" s="30">
        <f t="shared" si="30"/>
        <v>0</v>
      </c>
      <c r="M69" s="28">
        <f t="shared" si="30"/>
        <v>5307257.2499999991</v>
      </c>
    </row>
    <row r="70" spans="1:15" s="31" customFormat="1" ht="15.75" customHeight="1" x14ac:dyDescent="0.25">
      <c r="A70" s="18" t="s">
        <v>118</v>
      </c>
      <c r="B70" s="18" t="s">
        <v>119</v>
      </c>
      <c r="C70" s="20">
        <v>0</v>
      </c>
      <c r="D70" s="20">
        <v>371818.83</v>
      </c>
      <c r="E70" s="21">
        <v>600000</v>
      </c>
      <c r="F70" s="21">
        <v>0</v>
      </c>
      <c r="G70" s="21">
        <f t="shared" ref="G70:G72" si="31">SUM(E70:F70)</f>
        <v>600000</v>
      </c>
      <c r="H70" s="22">
        <f>E70*1.01</f>
        <v>606000</v>
      </c>
      <c r="I70" s="23">
        <v>0</v>
      </c>
      <c r="J70" s="23">
        <f t="shared" ref="J70:J72" si="32">SUM(H70:I70)</f>
        <v>606000</v>
      </c>
      <c r="K70" s="24">
        <f t="shared" ref="K70:K72" si="33">H70*1.015</f>
        <v>615089.99999999988</v>
      </c>
      <c r="L70" s="25">
        <v>0</v>
      </c>
      <c r="M70" s="25">
        <f t="shared" ref="M70:M72" si="34">SUM(K70:L70)</f>
        <v>615089.99999999988</v>
      </c>
    </row>
    <row r="71" spans="1:15" s="31" customFormat="1" ht="15.75" customHeight="1" x14ac:dyDescent="0.25">
      <c r="A71" s="18" t="s">
        <v>120</v>
      </c>
      <c r="B71" s="18" t="s">
        <v>31</v>
      </c>
      <c r="C71" s="20">
        <v>0</v>
      </c>
      <c r="D71" s="20">
        <v>361627</v>
      </c>
      <c r="E71" s="21">
        <v>1100000</v>
      </c>
      <c r="F71" s="21">
        <v>0</v>
      </c>
      <c r="G71" s="21">
        <f t="shared" si="31"/>
        <v>1100000</v>
      </c>
      <c r="H71" s="22">
        <f t="shared" ref="H71:H72" si="35">E71*1.015</f>
        <v>1116500</v>
      </c>
      <c r="I71" s="23">
        <v>0</v>
      </c>
      <c r="J71" s="23">
        <f t="shared" si="32"/>
        <v>1116500</v>
      </c>
      <c r="K71" s="24">
        <f t="shared" si="33"/>
        <v>1133247.5</v>
      </c>
      <c r="L71" s="25">
        <v>0</v>
      </c>
      <c r="M71" s="25">
        <f t="shared" si="34"/>
        <v>1133247.5</v>
      </c>
    </row>
    <row r="72" spans="1:15" s="50" customFormat="1" ht="15.75" customHeight="1" x14ac:dyDescent="0.25">
      <c r="A72" s="18" t="s">
        <v>121</v>
      </c>
      <c r="B72" s="18" t="s">
        <v>33</v>
      </c>
      <c r="C72" s="20">
        <v>0</v>
      </c>
      <c r="D72" s="20">
        <v>428600</v>
      </c>
      <c r="E72" s="21">
        <v>1200000</v>
      </c>
      <c r="F72" s="21">
        <v>0</v>
      </c>
      <c r="G72" s="21">
        <f t="shared" si="31"/>
        <v>1200000</v>
      </c>
      <c r="H72" s="22">
        <f t="shared" si="35"/>
        <v>1217999.9999999998</v>
      </c>
      <c r="I72" s="23">
        <v>0</v>
      </c>
      <c r="J72" s="23">
        <f t="shared" si="32"/>
        <v>1217999.9999999998</v>
      </c>
      <c r="K72" s="24">
        <f t="shared" si="33"/>
        <v>1236269.9999999995</v>
      </c>
      <c r="L72" s="25">
        <v>0</v>
      </c>
      <c r="M72" s="25">
        <f t="shared" si="34"/>
        <v>1236269.9999999995</v>
      </c>
    </row>
    <row r="73" spans="1:15" s="50" customFormat="1" ht="15.75" customHeight="1" x14ac:dyDescent="0.25">
      <c r="A73" s="48">
        <v>150</v>
      </c>
      <c r="B73" s="27" t="s">
        <v>122</v>
      </c>
      <c r="C73" s="28">
        <f t="shared" ref="C73:M73" si="36">SUM(C70:C72)</f>
        <v>0</v>
      </c>
      <c r="D73" s="28">
        <f t="shared" si="36"/>
        <v>1162045.83</v>
      </c>
      <c r="E73" s="28">
        <f t="shared" si="36"/>
        <v>2900000</v>
      </c>
      <c r="F73" s="28">
        <f t="shared" si="36"/>
        <v>0</v>
      </c>
      <c r="G73" s="28">
        <f t="shared" si="36"/>
        <v>2900000</v>
      </c>
      <c r="H73" s="29">
        <f t="shared" si="36"/>
        <v>2940500</v>
      </c>
      <c r="I73" s="28">
        <f t="shared" si="36"/>
        <v>0</v>
      </c>
      <c r="J73" s="28">
        <f t="shared" si="36"/>
        <v>2940500</v>
      </c>
      <c r="K73" s="29">
        <f t="shared" si="36"/>
        <v>2984607.4999999995</v>
      </c>
      <c r="L73" s="30">
        <f t="shared" si="36"/>
        <v>0</v>
      </c>
      <c r="M73" s="28">
        <f t="shared" si="36"/>
        <v>2984607.4999999995</v>
      </c>
    </row>
    <row r="74" spans="1:15" s="50" customFormat="1" ht="15.75" customHeight="1" x14ac:dyDescent="0.25">
      <c r="A74" s="39" t="s">
        <v>123</v>
      </c>
      <c r="B74" s="39" t="s">
        <v>124</v>
      </c>
      <c r="C74" s="32">
        <v>0</v>
      </c>
      <c r="D74" s="32">
        <v>315422.5</v>
      </c>
      <c r="E74" s="21">
        <v>300000</v>
      </c>
      <c r="F74" s="21">
        <v>0</v>
      </c>
      <c r="G74" s="21">
        <f>SUM(E74:F74)</f>
        <v>300000</v>
      </c>
      <c r="H74" s="22">
        <f>E74*1.01</f>
        <v>303000</v>
      </c>
      <c r="I74" s="23">
        <v>0</v>
      </c>
      <c r="J74" s="23">
        <f t="shared" ref="J74:J81" si="37">SUM(H74:I74)</f>
        <v>303000</v>
      </c>
      <c r="K74" s="24">
        <f t="shared" ref="K74:K81" si="38">H74*1.015</f>
        <v>307544.99999999994</v>
      </c>
      <c r="L74" s="25">
        <v>0</v>
      </c>
      <c r="M74" s="25">
        <f t="shared" ref="M74:M81" si="39">SUM(K74:L74)</f>
        <v>307544.99999999994</v>
      </c>
    </row>
    <row r="75" spans="1:15" s="50" customFormat="1" ht="15.75" customHeight="1" x14ac:dyDescent="0.25">
      <c r="A75" s="39" t="s">
        <v>125</v>
      </c>
      <c r="B75" s="39" t="s">
        <v>126</v>
      </c>
      <c r="C75" s="32">
        <v>0</v>
      </c>
      <c r="D75" s="32">
        <v>81739.509999999995</v>
      </c>
      <c r="E75" s="21">
        <v>80000</v>
      </c>
      <c r="F75" s="21">
        <v>0</v>
      </c>
      <c r="G75" s="21">
        <f t="shared" ref="G75:G76" si="40">SUM(E75:F75)</f>
        <v>80000</v>
      </c>
      <c r="H75" s="22">
        <f t="shared" ref="H75:H81" si="41">E75*1.015</f>
        <v>81199.999999999985</v>
      </c>
      <c r="I75" s="23">
        <v>0</v>
      </c>
      <c r="J75" s="23">
        <f t="shared" si="37"/>
        <v>81199.999999999985</v>
      </c>
      <c r="K75" s="24">
        <f t="shared" si="38"/>
        <v>82417.999999999971</v>
      </c>
      <c r="L75" s="25">
        <v>0</v>
      </c>
      <c r="M75" s="25">
        <f t="shared" si="39"/>
        <v>82417.999999999971</v>
      </c>
    </row>
    <row r="76" spans="1:15" s="50" customFormat="1" ht="15.75" customHeight="1" x14ac:dyDescent="0.25">
      <c r="A76" s="39" t="s">
        <v>125</v>
      </c>
      <c r="B76" s="41" t="s">
        <v>85</v>
      </c>
      <c r="C76" s="20">
        <v>0</v>
      </c>
      <c r="D76" s="20">
        <v>194455.9</v>
      </c>
      <c r="E76" s="21">
        <v>600000</v>
      </c>
      <c r="F76" s="21">
        <v>0</v>
      </c>
      <c r="G76" s="21">
        <f t="shared" si="40"/>
        <v>600000</v>
      </c>
      <c r="H76" s="22">
        <f>E76*1.01</f>
        <v>606000</v>
      </c>
      <c r="I76" s="23">
        <f>F76*1.02</f>
        <v>0</v>
      </c>
      <c r="J76" s="23">
        <f t="shared" si="37"/>
        <v>606000</v>
      </c>
      <c r="K76" s="24">
        <f t="shared" si="38"/>
        <v>615089.99999999988</v>
      </c>
      <c r="L76" s="25">
        <v>0</v>
      </c>
      <c r="M76" s="25">
        <f t="shared" si="39"/>
        <v>615089.99999999988</v>
      </c>
    </row>
    <row r="77" spans="1:15" s="50" customFormat="1" ht="15.75" customHeight="1" x14ac:dyDescent="0.25">
      <c r="A77" s="18" t="s">
        <v>125</v>
      </c>
      <c r="B77" s="41" t="s">
        <v>86</v>
      </c>
      <c r="C77" s="20">
        <v>0</v>
      </c>
      <c r="D77" s="20">
        <v>247775</v>
      </c>
      <c r="E77" s="21">
        <v>630000</v>
      </c>
      <c r="F77" s="21">
        <v>0</v>
      </c>
      <c r="G77" s="21">
        <f t="shared" ref="G77:G81" si="42">SUM(E77:F77)</f>
        <v>630000</v>
      </c>
      <c r="H77" s="22">
        <f t="shared" si="41"/>
        <v>639449.99999999988</v>
      </c>
      <c r="I77" s="23">
        <v>0</v>
      </c>
      <c r="J77" s="23">
        <f t="shared" si="37"/>
        <v>639449.99999999988</v>
      </c>
      <c r="K77" s="24">
        <f t="shared" si="38"/>
        <v>649041.74999999977</v>
      </c>
      <c r="L77" s="25">
        <v>0</v>
      </c>
      <c r="M77" s="25">
        <f t="shared" si="39"/>
        <v>649041.74999999977</v>
      </c>
    </row>
    <row r="78" spans="1:15" s="50" customFormat="1" ht="15.75" customHeight="1" x14ac:dyDescent="0.25">
      <c r="A78" s="18" t="s">
        <v>127</v>
      </c>
      <c r="B78" s="41" t="s">
        <v>88</v>
      </c>
      <c r="C78" s="20">
        <v>0</v>
      </c>
      <c r="D78" s="20">
        <v>88988.55</v>
      </c>
      <c r="E78" s="21">
        <v>270000</v>
      </c>
      <c r="F78" s="21">
        <v>0</v>
      </c>
      <c r="G78" s="21">
        <f t="shared" si="42"/>
        <v>270000</v>
      </c>
      <c r="H78" s="22">
        <f>E78*1.01</f>
        <v>272700</v>
      </c>
      <c r="I78" s="23">
        <v>0</v>
      </c>
      <c r="J78" s="23">
        <f t="shared" si="37"/>
        <v>272700</v>
      </c>
      <c r="K78" s="24">
        <f t="shared" si="38"/>
        <v>276790.5</v>
      </c>
      <c r="L78" s="25">
        <v>0</v>
      </c>
      <c r="M78" s="25">
        <f t="shared" si="39"/>
        <v>276790.5</v>
      </c>
    </row>
    <row r="79" spans="1:15" s="50" customFormat="1" ht="15.75" customHeight="1" x14ac:dyDescent="0.25">
      <c r="A79" s="18" t="s">
        <v>127</v>
      </c>
      <c r="B79" s="41" t="s">
        <v>89</v>
      </c>
      <c r="C79" s="20">
        <v>0</v>
      </c>
      <c r="D79" s="20">
        <v>50353.17</v>
      </c>
      <c r="E79" s="21">
        <v>270000</v>
      </c>
      <c r="F79" s="21">
        <v>0</v>
      </c>
      <c r="G79" s="21">
        <f t="shared" si="42"/>
        <v>270000</v>
      </c>
      <c r="H79" s="22">
        <f t="shared" si="41"/>
        <v>274050</v>
      </c>
      <c r="I79" s="23">
        <v>0</v>
      </c>
      <c r="J79" s="23">
        <f t="shared" si="37"/>
        <v>274050</v>
      </c>
      <c r="K79" s="24">
        <f t="shared" si="38"/>
        <v>278160.75</v>
      </c>
      <c r="L79" s="25">
        <v>0</v>
      </c>
      <c r="M79" s="25">
        <f t="shared" si="39"/>
        <v>278160.75</v>
      </c>
    </row>
    <row r="80" spans="1:15" s="50" customFormat="1" ht="15.75" customHeight="1" x14ac:dyDescent="0.25">
      <c r="A80" s="18" t="s">
        <v>128</v>
      </c>
      <c r="B80" s="41" t="s">
        <v>91</v>
      </c>
      <c r="C80" s="20">
        <v>0</v>
      </c>
      <c r="D80" s="20">
        <v>176300</v>
      </c>
      <c r="E80" s="21">
        <v>500000</v>
      </c>
      <c r="F80" s="21">
        <v>0</v>
      </c>
      <c r="G80" s="21">
        <f t="shared" si="42"/>
        <v>500000</v>
      </c>
      <c r="H80" s="22">
        <f>E80*1.01</f>
        <v>505000</v>
      </c>
      <c r="I80" s="23">
        <v>0</v>
      </c>
      <c r="J80" s="23">
        <f t="shared" si="37"/>
        <v>505000</v>
      </c>
      <c r="K80" s="24">
        <f t="shared" si="38"/>
        <v>512574.99999999994</v>
      </c>
      <c r="L80" s="25">
        <v>0</v>
      </c>
      <c r="M80" s="25">
        <f t="shared" si="39"/>
        <v>512574.99999999994</v>
      </c>
    </row>
    <row r="81" spans="1:13" s="50" customFormat="1" ht="15.75" customHeight="1" x14ac:dyDescent="0.25">
      <c r="A81" s="18" t="s">
        <v>128</v>
      </c>
      <c r="B81" s="41" t="s">
        <v>92</v>
      </c>
      <c r="C81" s="20">
        <v>0</v>
      </c>
      <c r="D81" s="20">
        <v>586424.68000000005</v>
      </c>
      <c r="E81" s="21">
        <v>700000</v>
      </c>
      <c r="F81" s="21">
        <v>0</v>
      </c>
      <c r="G81" s="21">
        <f t="shared" si="42"/>
        <v>700000</v>
      </c>
      <c r="H81" s="22">
        <f t="shared" si="41"/>
        <v>710499.99999999988</v>
      </c>
      <c r="I81" s="23">
        <v>0</v>
      </c>
      <c r="J81" s="23">
        <f t="shared" si="37"/>
        <v>710499.99999999988</v>
      </c>
      <c r="K81" s="24">
        <f t="shared" si="38"/>
        <v>721157.49999999977</v>
      </c>
      <c r="L81" s="25">
        <v>0</v>
      </c>
      <c r="M81" s="25">
        <f t="shared" si="39"/>
        <v>721157.49999999977</v>
      </c>
    </row>
    <row r="82" spans="1:13" s="50" customFormat="1" ht="15.75" customHeight="1" x14ac:dyDescent="0.25">
      <c r="A82" s="51">
        <v>160</v>
      </c>
      <c r="B82" s="27" t="s">
        <v>129</v>
      </c>
      <c r="C82" s="28">
        <f>SUM(C79:C81)</f>
        <v>0</v>
      </c>
      <c r="D82" s="28">
        <f>SUM(D74:D81)</f>
        <v>1741459.31</v>
      </c>
      <c r="E82" s="28">
        <f>SUM(E74:E81)</f>
        <v>3350000</v>
      </c>
      <c r="F82" s="28">
        <f>SUM(F79:F81)</f>
        <v>0</v>
      </c>
      <c r="G82" s="28">
        <f t="shared" ref="G82:M82" si="43">SUM(G74:G81)</f>
        <v>3350000</v>
      </c>
      <c r="H82" s="29">
        <f t="shared" si="43"/>
        <v>3391900</v>
      </c>
      <c r="I82" s="28">
        <f t="shared" si="43"/>
        <v>0</v>
      </c>
      <c r="J82" s="29">
        <f t="shared" si="43"/>
        <v>3391900</v>
      </c>
      <c r="K82" s="29">
        <f t="shared" si="43"/>
        <v>3442778.4999999991</v>
      </c>
      <c r="L82" s="28">
        <f t="shared" si="43"/>
        <v>0</v>
      </c>
      <c r="M82" s="28">
        <f t="shared" si="43"/>
        <v>3442778.4999999991</v>
      </c>
    </row>
    <row r="83" spans="1:13" s="50" customFormat="1" ht="15.75" customHeight="1" x14ac:dyDescent="0.25">
      <c r="A83" s="18" t="s">
        <v>130</v>
      </c>
      <c r="B83" s="18" t="s">
        <v>131</v>
      </c>
      <c r="C83" s="20">
        <v>0</v>
      </c>
      <c r="D83" s="20">
        <v>141030.75</v>
      </c>
      <c r="E83" s="21">
        <v>300000</v>
      </c>
      <c r="F83" s="21">
        <v>0</v>
      </c>
      <c r="G83" s="21">
        <f>SUM(E83:F83)</f>
        <v>300000</v>
      </c>
      <c r="H83" s="22">
        <f>E83*1.015</f>
        <v>304499.99999999994</v>
      </c>
      <c r="I83" s="23">
        <v>0</v>
      </c>
      <c r="J83" s="23">
        <f t="shared" ref="J83" si="44">SUM(H83:I83)</f>
        <v>304499.99999999994</v>
      </c>
      <c r="K83" s="24">
        <f t="shared" ref="K83" si="45">H83*1.015</f>
        <v>309067.49999999988</v>
      </c>
      <c r="L83" s="25">
        <v>0</v>
      </c>
      <c r="M83" s="25">
        <f t="shared" ref="M83" si="46">SUM(K83:L83)</f>
        <v>309067.49999999988</v>
      </c>
    </row>
    <row r="84" spans="1:13" s="50" customFormat="1" ht="15.75" customHeight="1" x14ac:dyDescent="0.25">
      <c r="A84" s="48">
        <v>170</v>
      </c>
      <c r="B84" s="27" t="s">
        <v>132</v>
      </c>
      <c r="C84" s="28">
        <f>SUM(C81:C83)</f>
        <v>0</v>
      </c>
      <c r="D84" s="28">
        <f>SUM(D83)</f>
        <v>141030.75</v>
      </c>
      <c r="E84" s="28">
        <f>SUM(E83)</f>
        <v>300000</v>
      </c>
      <c r="F84" s="28">
        <f>SUM(F81:F83)</f>
        <v>0</v>
      </c>
      <c r="G84" s="28">
        <f>SUM(G83)</f>
        <v>300000</v>
      </c>
      <c r="H84" s="28">
        <f>SUM(H83)</f>
        <v>304499.99999999994</v>
      </c>
      <c r="I84" s="28">
        <f>SUM(I81:I83)</f>
        <v>0</v>
      </c>
      <c r="J84" s="28">
        <f>SUM(J81:J83)</f>
        <v>4406900</v>
      </c>
      <c r="K84" s="28">
        <f>SUM(K83)</f>
        <v>309067.49999999988</v>
      </c>
      <c r="L84" s="30">
        <f>SUM(L81:L83)</f>
        <v>0</v>
      </c>
      <c r="M84" s="28">
        <f>SUM(M83)</f>
        <v>309067.49999999988</v>
      </c>
    </row>
  </sheetData>
  <mergeCells count="3">
    <mergeCell ref="E6:G6"/>
    <mergeCell ref="H6:J6"/>
    <mergeCell ref="K6:M6"/>
  </mergeCells>
  <pageMargins left="0" right="0" top="0" bottom="0" header="0.31496062992125984" footer="0"/>
  <pageSetup paperSize="8"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0ECD5-E637-4D02-8089-E9731BFD0B68}">
  <dimension ref="A1:M66"/>
  <sheetViews>
    <sheetView workbookViewId="0">
      <selection activeCell="P11" sqref="P11"/>
    </sheetView>
  </sheetViews>
  <sheetFormatPr defaultRowHeight="15" x14ac:dyDescent="0.25"/>
  <cols>
    <col min="1" max="1" width="6.42578125" customWidth="1"/>
    <col min="2" max="2" width="24.28515625" customWidth="1"/>
    <col min="3" max="3" width="6.28515625" customWidth="1"/>
    <col min="4" max="4" width="13.85546875" customWidth="1"/>
    <col min="5" max="5" width="15" customWidth="1"/>
    <col min="6" max="6" width="14.42578125" customWidth="1"/>
    <col min="7" max="7" width="16.5703125" customWidth="1"/>
    <col min="8" max="8" width="16" customWidth="1"/>
    <col min="9" max="9" width="13.42578125" customWidth="1"/>
    <col min="10" max="10" width="17.140625" customWidth="1"/>
    <col min="11" max="11" width="15.28515625" customWidth="1"/>
    <col min="12" max="12" width="13.28515625" customWidth="1"/>
    <col min="13" max="13" width="16.85546875" customWidth="1"/>
  </cols>
  <sheetData>
    <row r="1" spans="1:13" x14ac:dyDescent="0.25">
      <c r="A1" t="s">
        <v>133</v>
      </c>
      <c r="F1" s="52"/>
    </row>
    <row r="2" spans="1:13" ht="15.75" thickBot="1" x14ac:dyDescent="0.3">
      <c r="F2" s="52"/>
    </row>
    <row r="3" spans="1:13" ht="16.5" thickBot="1" x14ac:dyDescent="0.3">
      <c r="A3" s="54"/>
      <c r="B3" s="54"/>
      <c r="C3" s="54"/>
      <c r="E3" s="106" t="s">
        <v>3</v>
      </c>
      <c r="F3" s="107"/>
      <c r="G3" s="107"/>
      <c r="H3" s="106" t="s">
        <v>4</v>
      </c>
      <c r="I3" s="107"/>
      <c r="J3" s="107"/>
      <c r="K3" s="106" t="s">
        <v>5</v>
      </c>
      <c r="L3" s="107"/>
      <c r="M3" s="108"/>
    </row>
    <row r="4" spans="1:13" ht="15.75" x14ac:dyDescent="0.25">
      <c r="A4" s="55" t="s">
        <v>134</v>
      </c>
      <c r="B4" s="56" t="s">
        <v>7</v>
      </c>
      <c r="C4" s="56" t="s">
        <v>135</v>
      </c>
      <c r="D4" s="57" t="s">
        <v>136</v>
      </c>
      <c r="E4" s="58" t="s">
        <v>137</v>
      </c>
      <c r="F4" s="59" t="s">
        <v>138</v>
      </c>
      <c r="G4" s="60" t="s">
        <v>139</v>
      </c>
      <c r="H4" s="61" t="s">
        <v>140</v>
      </c>
      <c r="I4" s="62" t="s">
        <v>138</v>
      </c>
      <c r="J4" s="63" t="s">
        <v>15</v>
      </c>
      <c r="K4" s="64" t="s">
        <v>140</v>
      </c>
      <c r="L4" s="65" t="s">
        <v>141</v>
      </c>
      <c r="M4" s="66" t="s">
        <v>17</v>
      </c>
    </row>
    <row r="5" spans="1:13" ht="15.75" x14ac:dyDescent="0.25">
      <c r="A5" s="104" t="s">
        <v>142</v>
      </c>
      <c r="B5" s="109" t="s">
        <v>143</v>
      </c>
      <c r="C5" s="67">
        <v>11</v>
      </c>
      <c r="D5" s="68">
        <v>57936.92</v>
      </c>
      <c r="E5" s="69">
        <v>60000</v>
      </c>
      <c r="F5" s="68">
        <v>20000</v>
      </c>
      <c r="G5" s="68">
        <f t="shared" ref="G5:G59" si="0">E5+F5</f>
        <v>80000</v>
      </c>
      <c r="H5" s="70">
        <v>80000</v>
      </c>
      <c r="I5" s="71">
        <v>0</v>
      </c>
      <c r="J5" s="72">
        <f t="shared" ref="J5:J62" si="1">SUM(H5,I5)</f>
        <v>80000</v>
      </c>
      <c r="K5" s="73">
        <v>80000</v>
      </c>
      <c r="L5" s="74">
        <v>0</v>
      </c>
      <c r="M5" s="75">
        <f>SUM(K5,L5)</f>
        <v>80000</v>
      </c>
    </row>
    <row r="6" spans="1:13" ht="15.75" x14ac:dyDescent="0.25">
      <c r="A6" s="104"/>
      <c r="B6" s="109"/>
      <c r="C6" s="67">
        <v>50</v>
      </c>
      <c r="D6" s="68">
        <v>342867.22</v>
      </c>
      <c r="E6" s="69">
        <v>342867.22</v>
      </c>
      <c r="F6" s="68">
        <v>0</v>
      </c>
      <c r="G6" s="68">
        <f t="shared" si="0"/>
        <v>342867.22</v>
      </c>
      <c r="H6" s="70">
        <v>342867.22</v>
      </c>
      <c r="I6" s="71">
        <v>0</v>
      </c>
      <c r="J6" s="72">
        <f t="shared" si="1"/>
        <v>342867.22</v>
      </c>
      <c r="K6" s="73">
        <v>342867.22</v>
      </c>
      <c r="L6" s="74">
        <v>0</v>
      </c>
      <c r="M6" s="75">
        <f t="shared" ref="M6:M58" si="2">SUM(K6,L6)</f>
        <v>342867.22</v>
      </c>
    </row>
    <row r="7" spans="1:13" ht="15.75" customHeight="1" x14ac:dyDescent="0.25">
      <c r="A7" s="104" t="s">
        <v>144</v>
      </c>
      <c r="B7" s="105" t="s">
        <v>145</v>
      </c>
      <c r="C7" s="67">
        <v>11</v>
      </c>
      <c r="D7" s="68">
        <v>0</v>
      </c>
      <c r="E7" s="69">
        <v>0</v>
      </c>
      <c r="F7" s="68">
        <v>10000</v>
      </c>
      <c r="G7" s="68">
        <f t="shared" si="0"/>
        <v>10000</v>
      </c>
      <c r="H7" s="70">
        <v>10000</v>
      </c>
      <c r="I7" s="71">
        <v>0</v>
      </c>
      <c r="J7" s="72">
        <f t="shared" si="1"/>
        <v>10000</v>
      </c>
      <c r="K7" s="73">
        <v>10000</v>
      </c>
      <c r="L7" s="74">
        <v>0</v>
      </c>
      <c r="M7" s="75">
        <f t="shared" si="2"/>
        <v>10000</v>
      </c>
    </row>
    <row r="8" spans="1:13" ht="15.75" x14ac:dyDescent="0.25">
      <c r="A8" s="104"/>
      <c r="B8" s="105"/>
      <c r="C8" s="67">
        <v>50</v>
      </c>
      <c r="D8" s="68">
        <v>64853.72</v>
      </c>
      <c r="E8" s="69">
        <v>64853.72</v>
      </c>
      <c r="F8" s="68">
        <v>0</v>
      </c>
      <c r="G8" s="68">
        <f t="shared" si="0"/>
        <v>64853.72</v>
      </c>
      <c r="H8" s="70">
        <v>64853.72</v>
      </c>
      <c r="I8" s="71">
        <v>0</v>
      </c>
      <c r="J8" s="72">
        <f t="shared" si="1"/>
        <v>64853.72</v>
      </c>
      <c r="K8" s="73">
        <v>64853.72</v>
      </c>
      <c r="L8" s="74">
        <v>0</v>
      </c>
      <c r="M8" s="75">
        <f t="shared" si="2"/>
        <v>64853.72</v>
      </c>
    </row>
    <row r="9" spans="1:13" ht="15.75" customHeight="1" x14ac:dyDescent="0.25">
      <c r="A9" s="104" t="s">
        <v>146</v>
      </c>
      <c r="B9" s="105" t="s">
        <v>147</v>
      </c>
      <c r="C9" s="67">
        <v>11</v>
      </c>
      <c r="D9" s="68">
        <v>11742.1</v>
      </c>
      <c r="E9" s="69">
        <v>0</v>
      </c>
      <c r="F9" s="68">
        <v>20000</v>
      </c>
      <c r="G9" s="68">
        <f t="shared" si="0"/>
        <v>20000</v>
      </c>
      <c r="H9" s="70">
        <v>20000</v>
      </c>
      <c r="I9" s="71">
        <v>0</v>
      </c>
      <c r="J9" s="72">
        <f t="shared" si="1"/>
        <v>20000</v>
      </c>
      <c r="K9" s="73">
        <v>20000</v>
      </c>
      <c r="L9" s="74">
        <v>0</v>
      </c>
      <c r="M9" s="75">
        <f t="shared" si="2"/>
        <v>20000</v>
      </c>
    </row>
    <row r="10" spans="1:13" ht="15.75" x14ac:dyDescent="0.25">
      <c r="A10" s="104"/>
      <c r="B10" s="105"/>
      <c r="C10" s="67">
        <v>50</v>
      </c>
      <c r="D10" s="68">
        <v>161931.85999999999</v>
      </c>
      <c r="E10" s="69">
        <v>161931.85999999999</v>
      </c>
      <c r="F10" s="68">
        <v>0</v>
      </c>
      <c r="G10" s="68">
        <f t="shared" si="0"/>
        <v>161931.85999999999</v>
      </c>
      <c r="H10" s="70">
        <v>161931.85999999999</v>
      </c>
      <c r="I10" s="71">
        <v>0</v>
      </c>
      <c r="J10" s="72">
        <f t="shared" si="1"/>
        <v>161931.85999999999</v>
      </c>
      <c r="K10" s="73">
        <v>161931.85999999999</v>
      </c>
      <c r="L10" s="74">
        <v>0</v>
      </c>
      <c r="M10" s="75">
        <f t="shared" si="2"/>
        <v>161931.85999999999</v>
      </c>
    </row>
    <row r="11" spans="1:13" ht="15.75" x14ac:dyDescent="0.25">
      <c r="A11" s="104" t="s">
        <v>148</v>
      </c>
      <c r="B11" s="109" t="s">
        <v>149</v>
      </c>
      <c r="C11" s="67">
        <v>11</v>
      </c>
      <c r="D11" s="68">
        <v>2509.1999999999998</v>
      </c>
      <c r="E11" s="69">
        <v>0</v>
      </c>
      <c r="F11" s="68">
        <v>8000</v>
      </c>
      <c r="G11" s="68">
        <f t="shared" si="0"/>
        <v>8000</v>
      </c>
      <c r="H11" s="70">
        <v>8000</v>
      </c>
      <c r="I11" s="71">
        <v>0</v>
      </c>
      <c r="J11" s="72">
        <f t="shared" si="1"/>
        <v>8000</v>
      </c>
      <c r="K11" s="73">
        <v>8000</v>
      </c>
      <c r="L11" s="74">
        <v>0</v>
      </c>
      <c r="M11" s="75">
        <f t="shared" si="2"/>
        <v>8000</v>
      </c>
    </row>
    <row r="12" spans="1:13" ht="15.75" x14ac:dyDescent="0.25">
      <c r="A12" s="104"/>
      <c r="B12" s="109"/>
      <c r="C12" s="67">
        <v>50</v>
      </c>
      <c r="D12" s="68">
        <v>56836.26</v>
      </c>
      <c r="E12" s="69">
        <v>56836.26</v>
      </c>
      <c r="F12" s="68">
        <v>0</v>
      </c>
      <c r="G12" s="68">
        <f t="shared" si="0"/>
        <v>56836.26</v>
      </c>
      <c r="H12" s="70">
        <v>56836.26</v>
      </c>
      <c r="I12" s="71">
        <v>0</v>
      </c>
      <c r="J12" s="72">
        <f t="shared" si="1"/>
        <v>56836.26</v>
      </c>
      <c r="K12" s="73">
        <v>56836.26</v>
      </c>
      <c r="L12" s="74">
        <v>0</v>
      </c>
      <c r="M12" s="75">
        <f t="shared" si="2"/>
        <v>56836.26</v>
      </c>
    </row>
    <row r="13" spans="1:13" ht="15.75" x14ac:dyDescent="0.25">
      <c r="A13" s="104" t="s">
        <v>150</v>
      </c>
      <c r="B13" s="109" t="s">
        <v>151</v>
      </c>
      <c r="C13" s="67">
        <v>11</v>
      </c>
      <c r="D13" s="68">
        <v>55717.04</v>
      </c>
      <c r="E13" s="69">
        <v>0</v>
      </c>
      <c r="F13" s="68">
        <v>20000</v>
      </c>
      <c r="G13" s="68">
        <f t="shared" si="0"/>
        <v>20000</v>
      </c>
      <c r="H13" s="70">
        <v>20000</v>
      </c>
      <c r="I13" s="71">
        <v>0</v>
      </c>
      <c r="J13" s="72">
        <f t="shared" si="1"/>
        <v>20000</v>
      </c>
      <c r="K13" s="73">
        <v>20000</v>
      </c>
      <c r="L13" s="74">
        <v>0</v>
      </c>
      <c r="M13" s="75">
        <f t="shared" si="2"/>
        <v>20000</v>
      </c>
    </row>
    <row r="14" spans="1:13" ht="15.75" x14ac:dyDescent="0.25">
      <c r="A14" s="104"/>
      <c r="B14" s="109"/>
      <c r="C14" s="67">
        <v>50</v>
      </c>
      <c r="D14" s="68">
        <v>265336.52</v>
      </c>
      <c r="E14" s="69">
        <v>265336.52</v>
      </c>
      <c r="F14" s="68">
        <v>0</v>
      </c>
      <c r="G14" s="68">
        <f t="shared" si="0"/>
        <v>265336.52</v>
      </c>
      <c r="H14" s="70">
        <v>265336.52</v>
      </c>
      <c r="I14" s="71">
        <v>0</v>
      </c>
      <c r="J14" s="72">
        <f t="shared" si="1"/>
        <v>265336.52</v>
      </c>
      <c r="K14" s="73">
        <v>265336.52</v>
      </c>
      <c r="L14" s="74">
        <v>0</v>
      </c>
      <c r="M14" s="75">
        <f t="shared" si="2"/>
        <v>265336.52</v>
      </c>
    </row>
    <row r="15" spans="1:13" ht="15.75" x14ac:dyDescent="0.25">
      <c r="A15" s="104" t="s">
        <v>152</v>
      </c>
      <c r="B15" s="109" t="s">
        <v>153</v>
      </c>
      <c r="C15" s="67">
        <v>11</v>
      </c>
      <c r="D15" s="68">
        <v>7811</v>
      </c>
      <c r="E15" s="69">
        <v>0</v>
      </c>
      <c r="F15" s="68">
        <v>8000</v>
      </c>
      <c r="G15" s="68">
        <f t="shared" si="0"/>
        <v>8000</v>
      </c>
      <c r="H15" s="70">
        <v>8000</v>
      </c>
      <c r="I15" s="71">
        <v>0</v>
      </c>
      <c r="J15" s="72">
        <f t="shared" si="1"/>
        <v>8000</v>
      </c>
      <c r="K15" s="73">
        <v>8000</v>
      </c>
      <c r="L15" s="74">
        <v>0</v>
      </c>
      <c r="M15" s="75">
        <f t="shared" si="2"/>
        <v>8000</v>
      </c>
    </row>
    <row r="16" spans="1:13" ht="15.75" x14ac:dyDescent="0.25">
      <c r="A16" s="104"/>
      <c r="B16" s="109"/>
      <c r="C16" s="67">
        <v>50</v>
      </c>
      <c r="D16" s="68">
        <v>61436.3</v>
      </c>
      <c r="E16" s="69">
        <v>61436.3</v>
      </c>
      <c r="F16" s="68">
        <v>0</v>
      </c>
      <c r="G16" s="68">
        <f t="shared" si="0"/>
        <v>61436.3</v>
      </c>
      <c r="H16" s="70">
        <v>61436.3</v>
      </c>
      <c r="I16" s="71">
        <v>0</v>
      </c>
      <c r="J16" s="72">
        <f t="shared" si="1"/>
        <v>61436.3</v>
      </c>
      <c r="K16" s="73">
        <v>61436.3</v>
      </c>
      <c r="L16" s="74">
        <v>0</v>
      </c>
      <c r="M16" s="75">
        <f t="shared" si="2"/>
        <v>61436.3</v>
      </c>
    </row>
    <row r="17" spans="1:13" ht="15.75" customHeight="1" x14ac:dyDescent="0.25">
      <c r="A17" s="104" t="s">
        <v>154</v>
      </c>
      <c r="B17" s="105" t="s">
        <v>155</v>
      </c>
      <c r="C17" s="67">
        <v>11</v>
      </c>
      <c r="D17" s="68">
        <v>839.62</v>
      </c>
      <c r="E17" s="69">
        <v>0</v>
      </c>
      <c r="F17" s="68">
        <v>8000</v>
      </c>
      <c r="G17" s="68">
        <f t="shared" si="0"/>
        <v>8000</v>
      </c>
      <c r="H17" s="70">
        <v>8000</v>
      </c>
      <c r="I17" s="71">
        <v>0</v>
      </c>
      <c r="J17" s="72">
        <f t="shared" si="1"/>
        <v>8000</v>
      </c>
      <c r="K17" s="73">
        <v>8000</v>
      </c>
      <c r="L17" s="74">
        <v>0</v>
      </c>
      <c r="M17" s="75">
        <f t="shared" si="2"/>
        <v>8000</v>
      </c>
    </row>
    <row r="18" spans="1:13" ht="15.75" x14ac:dyDescent="0.25">
      <c r="A18" s="104"/>
      <c r="B18" s="105"/>
      <c r="C18" s="67">
        <v>50</v>
      </c>
      <c r="D18" s="68">
        <v>56927.6</v>
      </c>
      <c r="E18" s="69">
        <v>56927.6</v>
      </c>
      <c r="F18" s="68">
        <v>0</v>
      </c>
      <c r="G18" s="68">
        <f t="shared" si="0"/>
        <v>56927.6</v>
      </c>
      <c r="H18" s="70">
        <v>56927.6</v>
      </c>
      <c r="I18" s="71">
        <v>0</v>
      </c>
      <c r="J18" s="72">
        <f t="shared" si="1"/>
        <v>56927.6</v>
      </c>
      <c r="K18" s="73">
        <v>56927.6</v>
      </c>
      <c r="L18" s="74">
        <v>0</v>
      </c>
      <c r="M18" s="75">
        <f t="shared" si="2"/>
        <v>56927.6</v>
      </c>
    </row>
    <row r="19" spans="1:13" ht="15.75" customHeight="1" x14ac:dyDescent="0.25">
      <c r="A19" s="104" t="s">
        <v>156</v>
      </c>
      <c r="B19" s="105" t="s">
        <v>157</v>
      </c>
      <c r="C19" s="67">
        <v>11</v>
      </c>
      <c r="D19" s="68">
        <v>7478.02</v>
      </c>
      <c r="E19" s="69">
        <v>0</v>
      </c>
      <c r="F19" s="68">
        <v>8000</v>
      </c>
      <c r="G19" s="68">
        <f t="shared" si="0"/>
        <v>8000</v>
      </c>
      <c r="H19" s="70">
        <v>8000</v>
      </c>
      <c r="I19" s="71">
        <v>0</v>
      </c>
      <c r="J19" s="72">
        <f t="shared" si="1"/>
        <v>8000</v>
      </c>
      <c r="K19" s="73">
        <v>8000</v>
      </c>
      <c r="L19" s="74">
        <v>0</v>
      </c>
      <c r="M19" s="75">
        <f t="shared" si="2"/>
        <v>8000</v>
      </c>
    </row>
    <row r="20" spans="1:13" ht="15.75" x14ac:dyDescent="0.25">
      <c r="A20" s="104"/>
      <c r="B20" s="105"/>
      <c r="C20" s="67">
        <v>50</v>
      </c>
      <c r="D20" s="68">
        <v>80591.83</v>
      </c>
      <c r="E20" s="68">
        <v>80591.83</v>
      </c>
      <c r="F20" s="68">
        <v>0</v>
      </c>
      <c r="G20" s="68">
        <f t="shared" si="0"/>
        <v>80591.83</v>
      </c>
      <c r="H20" s="70">
        <v>80591.83</v>
      </c>
      <c r="I20" s="71">
        <v>0</v>
      </c>
      <c r="J20" s="72">
        <f t="shared" si="1"/>
        <v>80591.83</v>
      </c>
      <c r="K20" s="73">
        <v>80591.83</v>
      </c>
      <c r="L20" s="74">
        <v>0</v>
      </c>
      <c r="M20" s="75">
        <f t="shared" si="2"/>
        <v>80591.83</v>
      </c>
    </row>
    <row r="21" spans="1:13" ht="15.75" x14ac:dyDescent="0.25">
      <c r="A21" s="104" t="s">
        <v>158</v>
      </c>
      <c r="B21" s="109" t="s">
        <v>159</v>
      </c>
      <c r="C21" s="67">
        <v>11</v>
      </c>
      <c r="D21" s="68">
        <v>9638.34</v>
      </c>
      <c r="E21" s="69">
        <v>0</v>
      </c>
      <c r="F21" s="68">
        <v>10000</v>
      </c>
      <c r="G21" s="68">
        <f t="shared" si="0"/>
        <v>10000</v>
      </c>
      <c r="H21" s="70">
        <v>10000</v>
      </c>
      <c r="I21" s="71">
        <v>0</v>
      </c>
      <c r="J21" s="72">
        <f t="shared" si="1"/>
        <v>10000</v>
      </c>
      <c r="K21" s="73">
        <v>10000</v>
      </c>
      <c r="L21" s="74">
        <v>0</v>
      </c>
      <c r="M21" s="75">
        <f t="shared" si="2"/>
        <v>10000</v>
      </c>
    </row>
    <row r="22" spans="1:13" ht="15.75" x14ac:dyDescent="0.25">
      <c r="A22" s="104"/>
      <c r="B22" s="109"/>
      <c r="C22" s="67">
        <v>50</v>
      </c>
      <c r="D22" s="68">
        <v>112476.23</v>
      </c>
      <c r="E22" s="68">
        <v>112476.23</v>
      </c>
      <c r="F22" s="68">
        <v>0</v>
      </c>
      <c r="G22" s="68">
        <f t="shared" si="0"/>
        <v>112476.23</v>
      </c>
      <c r="H22" s="70">
        <v>112476.23</v>
      </c>
      <c r="I22" s="71">
        <v>0</v>
      </c>
      <c r="J22" s="72">
        <f t="shared" si="1"/>
        <v>112476.23</v>
      </c>
      <c r="K22" s="73">
        <v>112476.23</v>
      </c>
      <c r="L22" s="74">
        <v>0</v>
      </c>
      <c r="M22" s="75">
        <f t="shared" si="2"/>
        <v>112476.23</v>
      </c>
    </row>
    <row r="23" spans="1:13" ht="15.75" x14ac:dyDescent="0.25">
      <c r="A23" s="104" t="s">
        <v>160</v>
      </c>
      <c r="B23" s="109" t="s">
        <v>161</v>
      </c>
      <c r="C23" s="67">
        <v>11</v>
      </c>
      <c r="D23" s="68">
        <v>2538.2399999999998</v>
      </c>
      <c r="E23" s="69">
        <v>0</v>
      </c>
      <c r="F23" s="68">
        <v>0</v>
      </c>
      <c r="G23" s="68">
        <f t="shared" si="0"/>
        <v>0</v>
      </c>
      <c r="H23" s="70">
        <v>0</v>
      </c>
      <c r="I23" s="71">
        <v>0</v>
      </c>
      <c r="J23" s="72">
        <f t="shared" si="1"/>
        <v>0</v>
      </c>
      <c r="K23" s="73">
        <v>0</v>
      </c>
      <c r="L23" s="74">
        <v>0</v>
      </c>
      <c r="M23" s="75">
        <f t="shared" si="2"/>
        <v>0</v>
      </c>
    </row>
    <row r="24" spans="1:13" ht="15.75" x14ac:dyDescent="0.25">
      <c r="A24" s="104"/>
      <c r="B24" s="109"/>
      <c r="C24" s="67">
        <v>50</v>
      </c>
      <c r="D24" s="68">
        <v>46227.65</v>
      </c>
      <c r="E24" s="68">
        <v>46227.65</v>
      </c>
      <c r="F24" s="68">
        <v>0</v>
      </c>
      <c r="G24" s="68">
        <f t="shared" si="0"/>
        <v>46227.65</v>
      </c>
      <c r="H24" s="70">
        <v>46227.65</v>
      </c>
      <c r="I24" s="71">
        <v>0</v>
      </c>
      <c r="J24" s="72">
        <f t="shared" si="1"/>
        <v>46227.65</v>
      </c>
      <c r="K24" s="73">
        <v>46227.65</v>
      </c>
      <c r="L24" s="74">
        <v>0</v>
      </c>
      <c r="M24" s="75">
        <f t="shared" si="2"/>
        <v>46227.65</v>
      </c>
    </row>
    <row r="25" spans="1:13" ht="15.75" x14ac:dyDescent="0.25">
      <c r="A25" s="104" t="s">
        <v>162</v>
      </c>
      <c r="B25" s="109" t="s">
        <v>163</v>
      </c>
      <c r="C25" s="67">
        <v>11</v>
      </c>
      <c r="D25" s="68">
        <v>58252.58</v>
      </c>
      <c r="E25" s="69">
        <v>0</v>
      </c>
      <c r="F25" s="68">
        <v>10000</v>
      </c>
      <c r="G25" s="68">
        <f t="shared" si="0"/>
        <v>10000</v>
      </c>
      <c r="H25" s="70">
        <v>10000</v>
      </c>
      <c r="I25" s="71">
        <v>0</v>
      </c>
      <c r="J25" s="72">
        <f t="shared" si="1"/>
        <v>10000</v>
      </c>
      <c r="K25" s="73">
        <v>10000</v>
      </c>
      <c r="L25" s="74">
        <v>0</v>
      </c>
      <c r="M25" s="75">
        <f t="shared" si="2"/>
        <v>10000</v>
      </c>
    </row>
    <row r="26" spans="1:13" ht="15.75" x14ac:dyDescent="0.25">
      <c r="A26" s="104"/>
      <c r="B26" s="109"/>
      <c r="C26" s="67">
        <v>50</v>
      </c>
      <c r="D26" s="68">
        <v>318383</v>
      </c>
      <c r="E26" s="68">
        <v>318383</v>
      </c>
      <c r="F26" s="68">
        <v>0</v>
      </c>
      <c r="G26" s="68">
        <f t="shared" si="0"/>
        <v>318383</v>
      </c>
      <c r="H26" s="70">
        <v>318383</v>
      </c>
      <c r="I26" s="71">
        <v>0</v>
      </c>
      <c r="J26" s="72">
        <f t="shared" si="1"/>
        <v>318383</v>
      </c>
      <c r="K26" s="73">
        <v>318383</v>
      </c>
      <c r="L26" s="74">
        <v>0</v>
      </c>
      <c r="M26" s="75">
        <f t="shared" si="2"/>
        <v>318383</v>
      </c>
    </row>
    <row r="27" spans="1:13" ht="15.75" x14ac:dyDescent="0.25">
      <c r="A27" s="104" t="s">
        <v>164</v>
      </c>
      <c r="B27" s="109" t="s">
        <v>165</v>
      </c>
      <c r="C27" s="67">
        <v>11</v>
      </c>
      <c r="D27" s="68">
        <v>7908.12</v>
      </c>
      <c r="E27" s="69">
        <v>0</v>
      </c>
      <c r="F27" s="68">
        <v>10000</v>
      </c>
      <c r="G27" s="68">
        <f t="shared" si="0"/>
        <v>10000</v>
      </c>
      <c r="H27" s="70">
        <v>10000</v>
      </c>
      <c r="I27" s="71">
        <v>0</v>
      </c>
      <c r="J27" s="72">
        <f t="shared" si="1"/>
        <v>10000</v>
      </c>
      <c r="K27" s="73">
        <v>10000</v>
      </c>
      <c r="L27" s="74">
        <v>0</v>
      </c>
      <c r="M27" s="75">
        <f t="shared" si="2"/>
        <v>10000</v>
      </c>
    </row>
    <row r="28" spans="1:13" ht="15.75" x14ac:dyDescent="0.25">
      <c r="A28" s="104"/>
      <c r="B28" s="109"/>
      <c r="C28" s="67">
        <v>50</v>
      </c>
      <c r="D28" s="68">
        <v>106406.3</v>
      </c>
      <c r="E28" s="68">
        <v>106406.3</v>
      </c>
      <c r="F28" s="68">
        <v>0</v>
      </c>
      <c r="G28" s="68">
        <f t="shared" si="0"/>
        <v>106406.3</v>
      </c>
      <c r="H28" s="70">
        <v>106406.3</v>
      </c>
      <c r="I28" s="71">
        <v>0</v>
      </c>
      <c r="J28" s="72">
        <f t="shared" si="1"/>
        <v>106406.3</v>
      </c>
      <c r="K28" s="73">
        <v>106406.3</v>
      </c>
      <c r="L28" s="74">
        <v>0</v>
      </c>
      <c r="M28" s="75">
        <f t="shared" si="2"/>
        <v>106406.3</v>
      </c>
    </row>
    <row r="29" spans="1:13" ht="15.75" x14ac:dyDescent="0.25">
      <c r="A29" s="104" t="s">
        <v>166</v>
      </c>
      <c r="B29" s="109" t="s">
        <v>167</v>
      </c>
      <c r="C29" s="67">
        <v>11</v>
      </c>
      <c r="D29" s="68">
        <v>8000</v>
      </c>
      <c r="E29" s="69">
        <v>0</v>
      </c>
      <c r="F29" s="68">
        <v>10000</v>
      </c>
      <c r="G29" s="68">
        <f t="shared" si="0"/>
        <v>10000</v>
      </c>
      <c r="H29" s="70">
        <v>10000</v>
      </c>
      <c r="I29" s="71">
        <v>0</v>
      </c>
      <c r="J29" s="72">
        <f t="shared" si="1"/>
        <v>10000</v>
      </c>
      <c r="K29" s="73">
        <v>10000</v>
      </c>
      <c r="L29" s="74">
        <v>0</v>
      </c>
      <c r="M29" s="75">
        <f t="shared" si="2"/>
        <v>10000</v>
      </c>
    </row>
    <row r="30" spans="1:13" ht="15.75" x14ac:dyDescent="0.25">
      <c r="A30" s="104"/>
      <c r="B30" s="109"/>
      <c r="C30" s="67">
        <v>50</v>
      </c>
      <c r="D30" s="68">
        <v>131645.51999999999</v>
      </c>
      <c r="E30" s="68">
        <v>131645.51999999999</v>
      </c>
      <c r="F30" s="68">
        <v>0</v>
      </c>
      <c r="G30" s="68">
        <f t="shared" si="0"/>
        <v>131645.51999999999</v>
      </c>
      <c r="H30" s="70">
        <v>131645.51999999999</v>
      </c>
      <c r="I30" s="71">
        <v>0</v>
      </c>
      <c r="J30" s="72">
        <f t="shared" si="1"/>
        <v>131645.51999999999</v>
      </c>
      <c r="K30" s="73">
        <v>131645.51999999999</v>
      </c>
      <c r="L30" s="74">
        <v>0</v>
      </c>
      <c r="M30" s="75">
        <f t="shared" si="2"/>
        <v>131645.51999999999</v>
      </c>
    </row>
    <row r="31" spans="1:13" ht="15.75" customHeight="1" x14ac:dyDescent="0.25">
      <c r="A31" s="104" t="s">
        <v>168</v>
      </c>
      <c r="B31" s="105" t="s">
        <v>169</v>
      </c>
      <c r="C31" s="67">
        <v>11</v>
      </c>
      <c r="D31" s="68">
        <v>6848.1</v>
      </c>
      <c r="E31" s="69">
        <v>0</v>
      </c>
      <c r="F31" s="68">
        <v>8000</v>
      </c>
      <c r="G31" s="68">
        <f t="shared" si="0"/>
        <v>8000</v>
      </c>
      <c r="H31" s="70">
        <v>8000</v>
      </c>
      <c r="I31" s="71">
        <v>0</v>
      </c>
      <c r="J31" s="72">
        <f t="shared" si="1"/>
        <v>8000</v>
      </c>
      <c r="K31" s="73">
        <v>8000</v>
      </c>
      <c r="L31" s="74">
        <v>0</v>
      </c>
      <c r="M31" s="75">
        <f t="shared" si="2"/>
        <v>8000</v>
      </c>
    </row>
    <row r="32" spans="1:13" ht="15.75" x14ac:dyDescent="0.25">
      <c r="A32" s="104"/>
      <c r="B32" s="105"/>
      <c r="C32" s="67">
        <v>50</v>
      </c>
      <c r="D32" s="68">
        <v>82642.55</v>
      </c>
      <c r="E32" s="68">
        <v>82642.55</v>
      </c>
      <c r="F32" s="68">
        <v>0</v>
      </c>
      <c r="G32" s="68">
        <f t="shared" si="0"/>
        <v>82642.55</v>
      </c>
      <c r="H32" s="70">
        <v>82642.55</v>
      </c>
      <c r="I32" s="71">
        <v>0</v>
      </c>
      <c r="J32" s="72">
        <f t="shared" si="1"/>
        <v>82642.55</v>
      </c>
      <c r="K32" s="73">
        <v>82642.55</v>
      </c>
      <c r="L32" s="74">
        <v>0</v>
      </c>
      <c r="M32" s="75">
        <f t="shared" si="2"/>
        <v>82642.55</v>
      </c>
    </row>
    <row r="33" spans="1:13" ht="15.75" x14ac:dyDescent="0.25">
      <c r="A33" s="104" t="s">
        <v>170</v>
      </c>
      <c r="B33" s="109" t="s">
        <v>171</v>
      </c>
      <c r="C33" s="67">
        <v>11</v>
      </c>
      <c r="D33" s="68">
        <v>8953.74</v>
      </c>
      <c r="E33" s="69">
        <v>0</v>
      </c>
      <c r="F33" s="68">
        <v>8000</v>
      </c>
      <c r="G33" s="68">
        <f t="shared" si="0"/>
        <v>8000</v>
      </c>
      <c r="H33" s="70">
        <v>8000</v>
      </c>
      <c r="I33" s="71">
        <v>0</v>
      </c>
      <c r="J33" s="72">
        <f t="shared" si="1"/>
        <v>8000</v>
      </c>
      <c r="K33" s="73">
        <v>8000</v>
      </c>
      <c r="L33" s="74">
        <v>0</v>
      </c>
      <c r="M33" s="75">
        <f t="shared" si="2"/>
        <v>8000</v>
      </c>
    </row>
    <row r="34" spans="1:13" ht="15.75" x14ac:dyDescent="0.25">
      <c r="A34" s="104"/>
      <c r="B34" s="109"/>
      <c r="C34" s="67">
        <v>50</v>
      </c>
      <c r="D34" s="68">
        <v>116619.44</v>
      </c>
      <c r="E34" s="68">
        <v>116619.44</v>
      </c>
      <c r="F34" s="68">
        <v>0</v>
      </c>
      <c r="G34" s="68">
        <f t="shared" si="0"/>
        <v>116619.44</v>
      </c>
      <c r="H34" s="70">
        <v>116619.44</v>
      </c>
      <c r="I34" s="71">
        <v>0</v>
      </c>
      <c r="J34" s="72">
        <f t="shared" si="1"/>
        <v>116619.44</v>
      </c>
      <c r="K34" s="73">
        <v>116619.44</v>
      </c>
      <c r="L34" s="74">
        <v>0</v>
      </c>
      <c r="M34" s="75">
        <f t="shared" si="2"/>
        <v>116619.44</v>
      </c>
    </row>
    <row r="35" spans="1:13" ht="15.75" x14ac:dyDescent="0.25">
      <c r="A35" s="104" t="s">
        <v>172</v>
      </c>
      <c r="B35" s="109" t="s">
        <v>173</v>
      </c>
      <c r="C35" s="67">
        <v>11</v>
      </c>
      <c r="D35" s="68">
        <v>11781.01</v>
      </c>
      <c r="E35" s="69">
        <v>0</v>
      </c>
      <c r="F35" s="68">
        <v>8000</v>
      </c>
      <c r="G35" s="68">
        <f t="shared" si="0"/>
        <v>8000</v>
      </c>
      <c r="H35" s="70">
        <v>8000</v>
      </c>
      <c r="I35" s="71">
        <v>0</v>
      </c>
      <c r="J35" s="72">
        <f t="shared" si="1"/>
        <v>8000</v>
      </c>
      <c r="K35" s="73">
        <v>8000</v>
      </c>
      <c r="L35" s="74">
        <v>0</v>
      </c>
      <c r="M35" s="75">
        <f t="shared" si="2"/>
        <v>8000</v>
      </c>
    </row>
    <row r="36" spans="1:13" ht="15.75" x14ac:dyDescent="0.25">
      <c r="A36" s="104"/>
      <c r="B36" s="109"/>
      <c r="C36" s="67">
        <v>50</v>
      </c>
      <c r="D36" s="68">
        <v>137000.76999999999</v>
      </c>
      <c r="E36" s="68">
        <v>137000.76999999999</v>
      </c>
      <c r="F36" s="68">
        <v>0</v>
      </c>
      <c r="G36" s="68">
        <f t="shared" si="0"/>
        <v>137000.76999999999</v>
      </c>
      <c r="H36" s="70">
        <v>137000.76999999999</v>
      </c>
      <c r="I36" s="71">
        <v>0</v>
      </c>
      <c r="J36" s="72">
        <f t="shared" si="1"/>
        <v>137000.76999999999</v>
      </c>
      <c r="K36" s="73">
        <v>137000.76999999999</v>
      </c>
      <c r="L36" s="74">
        <v>0</v>
      </c>
      <c r="M36" s="75">
        <f t="shared" si="2"/>
        <v>137000.76999999999</v>
      </c>
    </row>
    <row r="37" spans="1:13" ht="15.75" x14ac:dyDescent="0.25">
      <c r="A37" s="104" t="s">
        <v>174</v>
      </c>
      <c r="B37" s="109" t="s">
        <v>175</v>
      </c>
      <c r="C37" s="67">
        <v>11</v>
      </c>
      <c r="D37" s="68">
        <v>11698.2</v>
      </c>
      <c r="E37" s="69">
        <v>0</v>
      </c>
      <c r="F37" s="68">
        <v>10000</v>
      </c>
      <c r="G37" s="68">
        <f t="shared" si="0"/>
        <v>10000</v>
      </c>
      <c r="H37" s="70">
        <v>10000</v>
      </c>
      <c r="I37" s="71">
        <v>0</v>
      </c>
      <c r="J37" s="72">
        <f t="shared" si="1"/>
        <v>10000</v>
      </c>
      <c r="K37" s="73">
        <v>10000</v>
      </c>
      <c r="L37" s="74">
        <v>0</v>
      </c>
      <c r="M37" s="75">
        <f t="shared" si="2"/>
        <v>10000</v>
      </c>
    </row>
    <row r="38" spans="1:13" ht="15.75" x14ac:dyDescent="0.25">
      <c r="A38" s="104"/>
      <c r="B38" s="109"/>
      <c r="C38" s="67">
        <v>50</v>
      </c>
      <c r="D38" s="68">
        <v>209563.91</v>
      </c>
      <c r="E38" s="68">
        <v>209563.91</v>
      </c>
      <c r="F38" s="68">
        <v>0</v>
      </c>
      <c r="G38" s="68">
        <f t="shared" si="0"/>
        <v>209563.91</v>
      </c>
      <c r="H38" s="70">
        <v>209563.91</v>
      </c>
      <c r="I38" s="71">
        <v>0</v>
      </c>
      <c r="J38" s="72">
        <f t="shared" si="1"/>
        <v>209563.91</v>
      </c>
      <c r="K38" s="73">
        <v>209563.91</v>
      </c>
      <c r="L38" s="74">
        <v>0</v>
      </c>
      <c r="M38" s="75">
        <f t="shared" si="2"/>
        <v>209563.91</v>
      </c>
    </row>
    <row r="39" spans="1:13" ht="15.75" x14ac:dyDescent="0.25">
      <c r="A39" s="104" t="s">
        <v>176</v>
      </c>
      <c r="B39" s="109" t="s">
        <v>177</v>
      </c>
      <c r="C39" s="67">
        <v>11</v>
      </c>
      <c r="D39" s="68">
        <v>1011.62</v>
      </c>
      <c r="E39" s="69">
        <v>0</v>
      </c>
      <c r="F39" s="68">
        <v>8000</v>
      </c>
      <c r="G39" s="68">
        <f t="shared" si="0"/>
        <v>8000</v>
      </c>
      <c r="H39" s="70">
        <v>8000</v>
      </c>
      <c r="I39" s="71">
        <v>0</v>
      </c>
      <c r="J39" s="72">
        <f t="shared" si="1"/>
        <v>8000</v>
      </c>
      <c r="K39" s="73">
        <v>8000</v>
      </c>
      <c r="L39" s="74">
        <v>0</v>
      </c>
      <c r="M39" s="75">
        <f t="shared" si="2"/>
        <v>8000</v>
      </c>
    </row>
    <row r="40" spans="1:13" ht="15.75" x14ac:dyDescent="0.25">
      <c r="A40" s="104"/>
      <c r="B40" s="109"/>
      <c r="C40" s="67">
        <v>50</v>
      </c>
      <c r="D40" s="68">
        <v>58254.17</v>
      </c>
      <c r="E40" s="68">
        <v>58254.17</v>
      </c>
      <c r="F40" s="68">
        <v>0</v>
      </c>
      <c r="G40" s="68">
        <f t="shared" si="0"/>
        <v>58254.17</v>
      </c>
      <c r="H40" s="70">
        <v>58254.17</v>
      </c>
      <c r="I40" s="71">
        <v>0</v>
      </c>
      <c r="J40" s="72">
        <f t="shared" si="1"/>
        <v>58254.17</v>
      </c>
      <c r="K40" s="73">
        <v>58254.17</v>
      </c>
      <c r="L40" s="74">
        <v>0</v>
      </c>
      <c r="M40" s="75">
        <f t="shared" si="2"/>
        <v>58254.17</v>
      </c>
    </row>
    <row r="41" spans="1:13" ht="15.75" x14ac:dyDescent="0.25">
      <c r="A41" s="104" t="s">
        <v>178</v>
      </c>
      <c r="B41" s="109" t="s">
        <v>179</v>
      </c>
      <c r="C41" s="67">
        <v>11</v>
      </c>
      <c r="D41" s="68">
        <v>25025.38</v>
      </c>
      <c r="E41" s="69">
        <v>0</v>
      </c>
      <c r="F41" s="68">
        <v>10000</v>
      </c>
      <c r="G41" s="68">
        <f t="shared" si="0"/>
        <v>10000</v>
      </c>
      <c r="H41" s="70">
        <v>10000</v>
      </c>
      <c r="I41" s="71">
        <v>0</v>
      </c>
      <c r="J41" s="72">
        <f t="shared" si="1"/>
        <v>10000</v>
      </c>
      <c r="K41" s="73">
        <v>10000</v>
      </c>
      <c r="L41" s="74">
        <v>0</v>
      </c>
      <c r="M41" s="75">
        <f t="shared" si="2"/>
        <v>10000</v>
      </c>
    </row>
    <row r="42" spans="1:13" ht="15.75" x14ac:dyDescent="0.25">
      <c r="A42" s="104"/>
      <c r="B42" s="109"/>
      <c r="C42" s="67">
        <v>50</v>
      </c>
      <c r="D42" s="68">
        <v>113349.63</v>
      </c>
      <c r="E42" s="68">
        <v>113349.63</v>
      </c>
      <c r="F42" s="68">
        <v>0</v>
      </c>
      <c r="G42" s="68">
        <f t="shared" si="0"/>
        <v>113349.63</v>
      </c>
      <c r="H42" s="70">
        <v>113349.63</v>
      </c>
      <c r="I42" s="71">
        <v>0</v>
      </c>
      <c r="J42" s="72">
        <f t="shared" si="1"/>
        <v>113349.63</v>
      </c>
      <c r="K42" s="73">
        <v>113349.63</v>
      </c>
      <c r="L42" s="74">
        <v>0</v>
      </c>
      <c r="M42" s="75">
        <f t="shared" si="2"/>
        <v>113349.63</v>
      </c>
    </row>
    <row r="43" spans="1:13" ht="15.75" customHeight="1" x14ac:dyDescent="0.25">
      <c r="A43" s="104" t="s">
        <v>180</v>
      </c>
      <c r="B43" s="105" t="s">
        <v>181</v>
      </c>
      <c r="C43" s="67">
        <v>11</v>
      </c>
      <c r="D43" s="68">
        <v>10269.18</v>
      </c>
      <c r="E43" s="69">
        <v>0</v>
      </c>
      <c r="F43" s="68">
        <v>8000</v>
      </c>
      <c r="G43" s="68">
        <f t="shared" si="0"/>
        <v>8000</v>
      </c>
      <c r="H43" s="70">
        <v>8000</v>
      </c>
      <c r="I43" s="71">
        <v>0</v>
      </c>
      <c r="J43" s="72">
        <f t="shared" si="1"/>
        <v>8000</v>
      </c>
      <c r="K43" s="73">
        <v>8000</v>
      </c>
      <c r="L43" s="74">
        <v>0</v>
      </c>
      <c r="M43" s="75">
        <f t="shared" si="2"/>
        <v>8000</v>
      </c>
    </row>
    <row r="44" spans="1:13" ht="15.75" x14ac:dyDescent="0.25">
      <c r="A44" s="104"/>
      <c r="B44" s="105"/>
      <c r="C44" s="67">
        <v>50</v>
      </c>
      <c r="D44" s="68">
        <v>123734.33</v>
      </c>
      <c r="E44" s="68">
        <v>123734.33</v>
      </c>
      <c r="F44" s="68">
        <v>0</v>
      </c>
      <c r="G44" s="68">
        <f t="shared" si="0"/>
        <v>123734.33</v>
      </c>
      <c r="H44" s="70">
        <v>123734.33</v>
      </c>
      <c r="I44" s="71">
        <v>0</v>
      </c>
      <c r="J44" s="72">
        <f t="shared" si="1"/>
        <v>123734.33</v>
      </c>
      <c r="K44" s="73">
        <v>123734.33</v>
      </c>
      <c r="L44" s="74">
        <v>0</v>
      </c>
      <c r="M44" s="75">
        <f t="shared" si="2"/>
        <v>123734.33</v>
      </c>
    </row>
    <row r="45" spans="1:13" ht="15.75" x14ac:dyDescent="0.25">
      <c r="A45" s="104" t="s">
        <v>182</v>
      </c>
      <c r="B45" s="109" t="s">
        <v>183</v>
      </c>
      <c r="C45" s="67">
        <v>11</v>
      </c>
      <c r="D45" s="68">
        <v>23808.23</v>
      </c>
      <c r="E45" s="69">
        <v>0</v>
      </c>
      <c r="F45" s="68">
        <v>8000</v>
      </c>
      <c r="G45" s="68">
        <f t="shared" si="0"/>
        <v>8000</v>
      </c>
      <c r="H45" s="70">
        <v>8000</v>
      </c>
      <c r="I45" s="71">
        <v>0</v>
      </c>
      <c r="J45" s="72">
        <f t="shared" si="1"/>
        <v>8000</v>
      </c>
      <c r="K45" s="73">
        <v>8000</v>
      </c>
      <c r="L45" s="74">
        <v>0</v>
      </c>
      <c r="M45" s="75">
        <f t="shared" si="2"/>
        <v>8000</v>
      </c>
    </row>
    <row r="46" spans="1:13" ht="15.75" x14ac:dyDescent="0.25">
      <c r="A46" s="104"/>
      <c r="B46" s="109"/>
      <c r="C46" s="67">
        <v>50</v>
      </c>
      <c r="D46" s="68">
        <v>66118.44</v>
      </c>
      <c r="E46" s="68">
        <v>66118.44</v>
      </c>
      <c r="F46" s="68">
        <v>0</v>
      </c>
      <c r="G46" s="68">
        <f t="shared" si="0"/>
        <v>66118.44</v>
      </c>
      <c r="H46" s="70">
        <v>66118.44</v>
      </c>
      <c r="I46" s="71">
        <v>0</v>
      </c>
      <c r="J46" s="72">
        <f t="shared" si="1"/>
        <v>66118.44</v>
      </c>
      <c r="K46" s="73">
        <v>66118.44</v>
      </c>
      <c r="L46" s="74">
        <v>0</v>
      </c>
      <c r="M46" s="75">
        <f t="shared" si="2"/>
        <v>66118.44</v>
      </c>
    </row>
    <row r="47" spans="1:13" ht="15.75" customHeight="1" x14ac:dyDescent="0.25">
      <c r="A47" s="104" t="s">
        <v>184</v>
      </c>
      <c r="B47" s="105" t="s">
        <v>185</v>
      </c>
      <c r="C47" s="67">
        <v>11</v>
      </c>
      <c r="D47" s="68">
        <v>24452.37</v>
      </c>
      <c r="E47" s="69">
        <v>0</v>
      </c>
      <c r="F47" s="68">
        <v>8000</v>
      </c>
      <c r="G47" s="68">
        <f t="shared" si="0"/>
        <v>8000</v>
      </c>
      <c r="H47" s="70">
        <v>8000</v>
      </c>
      <c r="I47" s="71">
        <v>0</v>
      </c>
      <c r="J47" s="72">
        <f t="shared" si="1"/>
        <v>8000</v>
      </c>
      <c r="K47" s="73">
        <v>8000</v>
      </c>
      <c r="L47" s="74">
        <v>0</v>
      </c>
      <c r="M47" s="75">
        <f t="shared" si="2"/>
        <v>8000</v>
      </c>
    </row>
    <row r="48" spans="1:13" ht="15.75" x14ac:dyDescent="0.25">
      <c r="A48" s="104"/>
      <c r="B48" s="105"/>
      <c r="C48" s="67">
        <v>50</v>
      </c>
      <c r="D48" s="68">
        <v>111697.36</v>
      </c>
      <c r="E48" s="68">
        <v>111697.36</v>
      </c>
      <c r="F48" s="68">
        <v>0</v>
      </c>
      <c r="G48" s="68">
        <f t="shared" si="0"/>
        <v>111697.36</v>
      </c>
      <c r="H48" s="70">
        <v>111697.36</v>
      </c>
      <c r="I48" s="71">
        <v>0</v>
      </c>
      <c r="J48" s="72">
        <f t="shared" si="1"/>
        <v>111697.36</v>
      </c>
      <c r="K48" s="73">
        <v>111697.36</v>
      </c>
      <c r="L48" s="74">
        <v>0</v>
      </c>
      <c r="M48" s="75">
        <f t="shared" si="2"/>
        <v>111697.36</v>
      </c>
    </row>
    <row r="49" spans="1:13" ht="15.75" x14ac:dyDescent="0.25">
      <c r="A49" s="104" t="s">
        <v>186</v>
      </c>
      <c r="B49" s="109" t="s">
        <v>187</v>
      </c>
      <c r="C49" s="67">
        <v>11</v>
      </c>
      <c r="D49" s="68">
        <v>24235.9</v>
      </c>
      <c r="E49" s="69">
        <v>0</v>
      </c>
      <c r="F49" s="68">
        <v>8000</v>
      </c>
      <c r="G49" s="68">
        <f t="shared" si="0"/>
        <v>8000</v>
      </c>
      <c r="H49" s="70">
        <v>8000</v>
      </c>
      <c r="I49" s="71">
        <v>0</v>
      </c>
      <c r="J49" s="72">
        <f t="shared" si="1"/>
        <v>8000</v>
      </c>
      <c r="K49" s="73">
        <v>8000</v>
      </c>
      <c r="L49" s="74">
        <v>0</v>
      </c>
      <c r="M49" s="75">
        <f t="shared" si="2"/>
        <v>8000</v>
      </c>
    </row>
    <row r="50" spans="1:13" ht="15.75" x14ac:dyDescent="0.25">
      <c r="A50" s="104"/>
      <c r="B50" s="109"/>
      <c r="C50" s="67">
        <v>50</v>
      </c>
      <c r="D50" s="68">
        <v>92381.92</v>
      </c>
      <c r="E50" s="68">
        <v>92381.92</v>
      </c>
      <c r="F50" s="68">
        <v>0</v>
      </c>
      <c r="G50" s="68">
        <f t="shared" si="0"/>
        <v>92381.92</v>
      </c>
      <c r="H50" s="70">
        <v>92381.92</v>
      </c>
      <c r="I50" s="71">
        <v>0</v>
      </c>
      <c r="J50" s="72">
        <f t="shared" si="1"/>
        <v>92381.92</v>
      </c>
      <c r="K50" s="73">
        <v>92381.92</v>
      </c>
      <c r="L50" s="74">
        <v>0</v>
      </c>
      <c r="M50" s="75">
        <f t="shared" si="2"/>
        <v>92381.92</v>
      </c>
    </row>
    <row r="51" spans="1:13" ht="15.75" x14ac:dyDescent="0.25">
      <c r="A51" s="104" t="s">
        <v>188</v>
      </c>
      <c r="B51" s="109" t="s">
        <v>189</v>
      </c>
      <c r="C51" s="67">
        <v>11</v>
      </c>
      <c r="D51" s="68">
        <v>1877.49</v>
      </c>
      <c r="E51" s="69">
        <v>0</v>
      </c>
      <c r="F51" s="68">
        <v>10000</v>
      </c>
      <c r="G51" s="68">
        <f t="shared" si="0"/>
        <v>10000</v>
      </c>
      <c r="H51" s="70">
        <v>10000</v>
      </c>
      <c r="I51" s="71">
        <v>0</v>
      </c>
      <c r="J51" s="72">
        <f t="shared" si="1"/>
        <v>10000</v>
      </c>
      <c r="K51" s="73">
        <v>10000</v>
      </c>
      <c r="L51" s="74">
        <v>0</v>
      </c>
      <c r="M51" s="75">
        <f t="shared" si="2"/>
        <v>10000</v>
      </c>
    </row>
    <row r="52" spans="1:13" ht="15.75" x14ac:dyDescent="0.25">
      <c r="A52" s="104"/>
      <c r="B52" s="109"/>
      <c r="C52" s="67">
        <v>50</v>
      </c>
      <c r="D52" s="68">
        <v>106662.32</v>
      </c>
      <c r="E52" s="68">
        <v>106662.32</v>
      </c>
      <c r="F52" s="68">
        <v>0</v>
      </c>
      <c r="G52" s="68">
        <f t="shared" si="0"/>
        <v>106662.32</v>
      </c>
      <c r="H52" s="70">
        <v>106662.32</v>
      </c>
      <c r="I52" s="71">
        <v>0</v>
      </c>
      <c r="J52" s="72">
        <f t="shared" si="1"/>
        <v>106662.32</v>
      </c>
      <c r="K52" s="73">
        <v>106662.32</v>
      </c>
      <c r="L52" s="74">
        <v>0</v>
      </c>
      <c r="M52" s="75">
        <f t="shared" si="2"/>
        <v>106662.32</v>
      </c>
    </row>
    <row r="53" spans="1:13" ht="15.75" customHeight="1" x14ac:dyDescent="0.25">
      <c r="A53" s="110" t="s">
        <v>190</v>
      </c>
      <c r="B53" s="111" t="s">
        <v>191</v>
      </c>
      <c r="C53" s="67">
        <v>11</v>
      </c>
      <c r="D53" s="68">
        <v>9190.5400000000009</v>
      </c>
      <c r="E53" s="69">
        <v>0</v>
      </c>
      <c r="F53" s="68">
        <v>10000</v>
      </c>
      <c r="G53" s="68">
        <f t="shared" si="0"/>
        <v>10000</v>
      </c>
      <c r="H53" s="70">
        <v>10000</v>
      </c>
      <c r="I53" s="71">
        <v>0</v>
      </c>
      <c r="J53" s="72">
        <f t="shared" si="1"/>
        <v>10000</v>
      </c>
      <c r="K53" s="73">
        <v>10000</v>
      </c>
      <c r="L53" s="74">
        <v>0</v>
      </c>
      <c r="M53" s="75">
        <f t="shared" si="2"/>
        <v>10000</v>
      </c>
    </row>
    <row r="54" spans="1:13" ht="15.75" x14ac:dyDescent="0.25">
      <c r="A54" s="110"/>
      <c r="B54" s="111"/>
      <c r="C54" s="67">
        <v>50</v>
      </c>
      <c r="D54" s="68">
        <v>138977.78</v>
      </c>
      <c r="E54" s="68">
        <v>138977.78</v>
      </c>
      <c r="F54" s="68">
        <v>0</v>
      </c>
      <c r="G54" s="68">
        <f t="shared" si="0"/>
        <v>138977.78</v>
      </c>
      <c r="H54" s="70">
        <v>138977.78</v>
      </c>
      <c r="I54" s="71">
        <v>0</v>
      </c>
      <c r="J54" s="72">
        <f t="shared" si="1"/>
        <v>138977.78</v>
      </c>
      <c r="K54" s="73">
        <v>138977.78</v>
      </c>
      <c r="L54" s="74">
        <v>0</v>
      </c>
      <c r="M54" s="75">
        <f t="shared" si="2"/>
        <v>138977.78</v>
      </c>
    </row>
    <row r="55" spans="1:13" ht="15.75" customHeight="1" x14ac:dyDescent="0.25">
      <c r="A55" s="104" t="s">
        <v>192</v>
      </c>
      <c r="B55" s="105" t="s">
        <v>193</v>
      </c>
      <c r="C55" s="67">
        <v>11</v>
      </c>
      <c r="D55" s="68">
        <v>0</v>
      </c>
      <c r="E55" s="69">
        <v>0</v>
      </c>
      <c r="F55" s="68">
        <v>8000</v>
      </c>
      <c r="G55" s="68">
        <f t="shared" si="0"/>
        <v>8000</v>
      </c>
      <c r="H55" s="70">
        <v>8000</v>
      </c>
      <c r="I55" s="71">
        <v>0</v>
      </c>
      <c r="J55" s="72">
        <f t="shared" si="1"/>
        <v>8000</v>
      </c>
      <c r="K55" s="73">
        <v>8000</v>
      </c>
      <c r="L55" s="74">
        <v>0</v>
      </c>
      <c r="M55" s="75">
        <f t="shared" si="2"/>
        <v>8000</v>
      </c>
    </row>
    <row r="56" spans="1:13" ht="15.75" x14ac:dyDescent="0.25">
      <c r="A56" s="104"/>
      <c r="B56" s="105"/>
      <c r="C56" s="67">
        <v>50</v>
      </c>
      <c r="D56" s="68">
        <v>56756.62</v>
      </c>
      <c r="E56" s="68">
        <v>56756.62</v>
      </c>
      <c r="F56" s="68">
        <v>0</v>
      </c>
      <c r="G56" s="68">
        <f t="shared" si="0"/>
        <v>56756.62</v>
      </c>
      <c r="H56" s="70">
        <v>56756.62</v>
      </c>
      <c r="I56" s="71">
        <v>0</v>
      </c>
      <c r="J56" s="72">
        <f t="shared" si="1"/>
        <v>56756.62</v>
      </c>
      <c r="K56" s="73">
        <v>56756.62</v>
      </c>
      <c r="L56" s="74">
        <v>0</v>
      </c>
      <c r="M56" s="75">
        <f t="shared" si="2"/>
        <v>56756.62</v>
      </c>
    </row>
    <row r="57" spans="1:13" ht="15.75" x14ac:dyDescent="0.25">
      <c r="A57" s="104" t="s">
        <v>194</v>
      </c>
      <c r="B57" s="109" t="s">
        <v>195</v>
      </c>
      <c r="C57" s="67">
        <v>11</v>
      </c>
      <c r="D57" s="68">
        <v>10117.5</v>
      </c>
      <c r="E57" s="69">
        <v>0</v>
      </c>
      <c r="F57" s="68">
        <v>10000</v>
      </c>
      <c r="G57" s="68">
        <f t="shared" si="0"/>
        <v>10000</v>
      </c>
      <c r="H57" s="70">
        <v>10000</v>
      </c>
      <c r="I57" s="71">
        <v>0</v>
      </c>
      <c r="J57" s="72">
        <f t="shared" si="1"/>
        <v>10000</v>
      </c>
      <c r="K57" s="73">
        <v>10000</v>
      </c>
      <c r="L57" s="74">
        <v>0</v>
      </c>
      <c r="M57" s="75">
        <f t="shared" si="2"/>
        <v>10000</v>
      </c>
    </row>
    <row r="58" spans="1:13" ht="15.75" x14ac:dyDescent="0.25">
      <c r="A58" s="104"/>
      <c r="B58" s="109"/>
      <c r="C58" s="67">
        <v>50</v>
      </c>
      <c r="D58" s="68">
        <v>99372.75</v>
      </c>
      <c r="E58" s="68">
        <v>99372.75</v>
      </c>
      <c r="F58" s="68">
        <v>0</v>
      </c>
      <c r="G58" s="68">
        <f t="shared" si="0"/>
        <v>99372.75</v>
      </c>
      <c r="H58" s="70">
        <v>99372.75</v>
      </c>
      <c r="I58" s="71">
        <v>0</v>
      </c>
      <c r="J58" s="72">
        <f t="shared" si="1"/>
        <v>99372.75</v>
      </c>
      <c r="K58" s="73">
        <v>99372.75</v>
      </c>
      <c r="L58" s="74">
        <v>0</v>
      </c>
      <c r="M58" s="75">
        <f t="shared" si="2"/>
        <v>99372.75</v>
      </c>
    </row>
    <row r="59" spans="1:13" ht="15.75" x14ac:dyDescent="0.25">
      <c r="A59" s="104" t="s">
        <v>196</v>
      </c>
      <c r="B59" s="109" t="s">
        <v>197</v>
      </c>
      <c r="C59" s="67">
        <v>11</v>
      </c>
      <c r="D59" s="68"/>
      <c r="E59" s="69">
        <v>0</v>
      </c>
      <c r="F59" s="68"/>
      <c r="G59" s="68">
        <f t="shared" si="0"/>
        <v>0</v>
      </c>
      <c r="H59" s="70">
        <v>0</v>
      </c>
      <c r="I59" s="71"/>
      <c r="J59" s="72">
        <f t="shared" si="1"/>
        <v>0</v>
      </c>
      <c r="K59" s="76">
        <v>0</v>
      </c>
      <c r="L59" s="77"/>
      <c r="M59" s="75"/>
    </row>
    <row r="60" spans="1:13" ht="15.75" x14ac:dyDescent="0.25">
      <c r="A60" s="104"/>
      <c r="B60" s="109"/>
      <c r="C60" s="67">
        <v>50</v>
      </c>
      <c r="D60" s="68">
        <v>382667</v>
      </c>
      <c r="E60" s="68">
        <v>382667</v>
      </c>
      <c r="F60" s="68"/>
      <c r="G60" s="68">
        <v>382667</v>
      </c>
      <c r="H60" s="70">
        <v>382667</v>
      </c>
      <c r="I60" s="71"/>
      <c r="J60" s="72">
        <f t="shared" si="1"/>
        <v>382667</v>
      </c>
      <c r="K60" s="76">
        <v>382667</v>
      </c>
      <c r="L60" s="77"/>
      <c r="M60" s="75"/>
    </row>
    <row r="61" spans="1:13" ht="15.75" customHeight="1" x14ac:dyDescent="0.25">
      <c r="A61" s="104" t="s">
        <v>198</v>
      </c>
      <c r="B61" s="105" t="s">
        <v>199</v>
      </c>
      <c r="C61" s="67">
        <v>11</v>
      </c>
      <c r="D61" s="68"/>
      <c r="E61" s="69">
        <v>0</v>
      </c>
      <c r="F61" s="68">
        <v>80000</v>
      </c>
      <c r="G61" s="68"/>
      <c r="H61" s="70"/>
      <c r="I61" s="71"/>
      <c r="J61" s="72">
        <f t="shared" si="1"/>
        <v>0</v>
      </c>
      <c r="K61" s="76"/>
      <c r="L61" s="77"/>
      <c r="M61" s="75"/>
    </row>
    <row r="62" spans="1:13" ht="16.5" thickBot="1" x14ac:dyDescent="0.3">
      <c r="A62" s="112"/>
      <c r="B62" s="113"/>
      <c r="C62" s="67">
        <v>50</v>
      </c>
      <c r="D62" s="78">
        <v>185000</v>
      </c>
      <c r="E62" s="78">
        <v>185000</v>
      </c>
      <c r="F62" s="79"/>
      <c r="G62" s="78">
        <v>185000</v>
      </c>
      <c r="H62" s="80">
        <v>185000</v>
      </c>
      <c r="I62" s="81"/>
      <c r="J62" s="82">
        <f t="shared" si="1"/>
        <v>185000</v>
      </c>
      <c r="K62" s="83">
        <v>185000</v>
      </c>
      <c r="L62" s="84"/>
      <c r="M62" s="85"/>
    </row>
    <row r="63" spans="1:13" ht="15.75" x14ac:dyDescent="0.25">
      <c r="A63" s="86"/>
      <c r="B63" s="87"/>
      <c r="C63" s="88"/>
      <c r="D63" s="89"/>
      <c r="E63" s="89"/>
      <c r="F63" s="90"/>
      <c r="G63" s="91"/>
      <c r="H63" s="90"/>
      <c r="I63" s="90"/>
      <c r="J63" s="90"/>
      <c r="K63" s="92"/>
      <c r="L63" s="92"/>
      <c r="M63" s="92"/>
    </row>
    <row r="64" spans="1:13" ht="15.75" x14ac:dyDescent="0.25">
      <c r="C64" s="88"/>
      <c r="D64" s="89"/>
      <c r="E64" s="89">
        <f>E6+E8+E10+E12+E14+E16+E18+E20+E22+E24+E26+E28+E30+E32+E34+E36+E38+E40+E42+E44+E46+E48+E50+E52+E54+E56+E58+E60+E62</f>
        <v>3886718.9999999995</v>
      </c>
      <c r="F64" s="89">
        <f>F5+F7+F9+F11+F13+F15+F17+F19+F21+F25+F27+F29+F31+F33+F35+F37+F39+F41+F43+F45+F47+F49+F51+F53+F55+F57+F61</f>
        <v>344000</v>
      </c>
    </row>
    <row r="65" spans="2:6" x14ac:dyDescent="0.25">
      <c r="B65" s="31" t="s">
        <v>200</v>
      </c>
      <c r="F65" s="52"/>
    </row>
    <row r="66" spans="2:6" x14ac:dyDescent="0.25">
      <c r="B66" t="s">
        <v>201</v>
      </c>
      <c r="F66" s="52"/>
    </row>
  </sheetData>
  <mergeCells count="61">
    <mergeCell ref="A57:A58"/>
    <mergeCell ref="B57:B58"/>
    <mergeCell ref="A59:A60"/>
    <mergeCell ref="B59:B60"/>
    <mergeCell ref="A61:A62"/>
    <mergeCell ref="B61:B62"/>
    <mergeCell ref="A51:A52"/>
    <mergeCell ref="B51:B52"/>
    <mergeCell ref="A53:A54"/>
    <mergeCell ref="B53:B54"/>
    <mergeCell ref="A55:A56"/>
    <mergeCell ref="B55:B56"/>
    <mergeCell ref="A45:A46"/>
    <mergeCell ref="B45:B46"/>
    <mergeCell ref="A47:A48"/>
    <mergeCell ref="B47:B48"/>
    <mergeCell ref="A49:A50"/>
    <mergeCell ref="B49:B50"/>
    <mergeCell ref="A39:A40"/>
    <mergeCell ref="B39:B40"/>
    <mergeCell ref="A41:A42"/>
    <mergeCell ref="B41:B42"/>
    <mergeCell ref="A43:A44"/>
    <mergeCell ref="B43:B44"/>
    <mergeCell ref="A33:A34"/>
    <mergeCell ref="B33:B34"/>
    <mergeCell ref="A35:A36"/>
    <mergeCell ref="B35:B36"/>
    <mergeCell ref="A37:A38"/>
    <mergeCell ref="B37:B38"/>
    <mergeCell ref="A27:A28"/>
    <mergeCell ref="B27:B28"/>
    <mergeCell ref="A29:A30"/>
    <mergeCell ref="B29:B30"/>
    <mergeCell ref="A31:A32"/>
    <mergeCell ref="B31:B32"/>
    <mergeCell ref="A21:A22"/>
    <mergeCell ref="B21:B22"/>
    <mergeCell ref="A23:A24"/>
    <mergeCell ref="B23:B24"/>
    <mergeCell ref="A25:A26"/>
    <mergeCell ref="B25:B26"/>
    <mergeCell ref="A15:A16"/>
    <mergeCell ref="B15:B16"/>
    <mergeCell ref="A17:A18"/>
    <mergeCell ref="B17:B18"/>
    <mergeCell ref="A19:A20"/>
    <mergeCell ref="B19:B20"/>
    <mergeCell ref="A9:A10"/>
    <mergeCell ref="B9:B10"/>
    <mergeCell ref="A11:A12"/>
    <mergeCell ref="B11:B12"/>
    <mergeCell ref="A13:A14"/>
    <mergeCell ref="B13:B14"/>
    <mergeCell ref="A7:A8"/>
    <mergeCell ref="B7:B8"/>
    <mergeCell ref="E3:G3"/>
    <mergeCell ref="H3:J3"/>
    <mergeCell ref="K3:M3"/>
    <mergeCell ref="A5:A6"/>
    <mergeCell ref="B5:B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4C8CB-27EB-454A-BF7D-52D415DCF5DE}">
  <dimension ref="A1:M54"/>
  <sheetViews>
    <sheetView workbookViewId="0">
      <selection activeCell="O39" sqref="O39"/>
    </sheetView>
  </sheetViews>
  <sheetFormatPr defaultRowHeight="15" x14ac:dyDescent="0.25"/>
  <cols>
    <col min="1" max="1" width="5.28515625" customWidth="1"/>
    <col min="2" max="2" width="34.28515625" customWidth="1"/>
    <col min="3" max="3" width="6.28515625" customWidth="1"/>
    <col min="4" max="4" width="14.42578125" customWidth="1"/>
    <col min="5" max="5" width="15" customWidth="1"/>
    <col min="6" max="6" width="14.42578125" customWidth="1"/>
    <col min="7" max="7" width="16.5703125" customWidth="1"/>
    <col min="8" max="8" width="14.42578125" customWidth="1"/>
    <col min="9" max="9" width="13.42578125" customWidth="1"/>
    <col min="10" max="10" width="16.5703125" customWidth="1"/>
    <col min="11" max="11" width="15" customWidth="1"/>
    <col min="12" max="12" width="13.28515625" customWidth="1"/>
    <col min="13" max="13" width="14.7109375" customWidth="1"/>
  </cols>
  <sheetData>
    <row r="1" spans="1:13" x14ac:dyDescent="0.25">
      <c r="A1" t="s">
        <v>202</v>
      </c>
    </row>
    <row r="2" spans="1:13" ht="15.75" thickBot="1" x14ac:dyDescent="0.3"/>
    <row r="3" spans="1:13" ht="16.5" thickBot="1" x14ac:dyDescent="0.3">
      <c r="A3" s="54"/>
      <c r="B3" s="54"/>
      <c r="C3" s="54"/>
      <c r="E3" s="106" t="s">
        <v>3</v>
      </c>
      <c r="F3" s="107"/>
      <c r="G3" s="107"/>
      <c r="H3" s="106" t="s">
        <v>4</v>
      </c>
      <c r="I3" s="107"/>
      <c r="J3" s="107"/>
      <c r="K3" s="106" t="s">
        <v>5</v>
      </c>
      <c r="L3" s="107"/>
      <c r="M3" s="108"/>
    </row>
    <row r="4" spans="1:13" ht="15.75" x14ac:dyDescent="0.25">
      <c r="A4" s="55" t="s">
        <v>134</v>
      </c>
      <c r="B4" s="56" t="s">
        <v>7</v>
      </c>
      <c r="C4" s="56" t="s">
        <v>135</v>
      </c>
      <c r="D4" s="93" t="s">
        <v>136</v>
      </c>
      <c r="E4" s="58" t="s">
        <v>137</v>
      </c>
      <c r="F4" s="59" t="s">
        <v>138</v>
      </c>
      <c r="G4" s="60" t="s">
        <v>139</v>
      </c>
      <c r="H4" s="61" t="s">
        <v>140</v>
      </c>
      <c r="I4" s="62" t="s">
        <v>138</v>
      </c>
      <c r="J4" s="63" t="s">
        <v>15</v>
      </c>
      <c r="K4" s="64" t="s">
        <v>140</v>
      </c>
      <c r="L4" s="65" t="s">
        <v>141</v>
      </c>
      <c r="M4" s="66" t="s">
        <v>17</v>
      </c>
    </row>
    <row r="5" spans="1:13" ht="15.75" x14ac:dyDescent="0.25">
      <c r="A5" s="104" t="s">
        <v>142</v>
      </c>
      <c r="B5" s="109" t="s">
        <v>203</v>
      </c>
      <c r="C5" s="67">
        <v>11</v>
      </c>
      <c r="D5" s="94">
        <v>0</v>
      </c>
      <c r="E5" s="69">
        <v>0</v>
      </c>
      <c r="F5" s="68">
        <v>0</v>
      </c>
      <c r="G5" s="68">
        <f t="shared" ref="G5:G46" si="0">E5+F5</f>
        <v>0</v>
      </c>
      <c r="H5" s="70">
        <v>0</v>
      </c>
      <c r="I5" s="71">
        <v>0</v>
      </c>
      <c r="J5" s="72">
        <f t="shared" ref="J5:J46" si="1">SUM(H5,I5)</f>
        <v>0</v>
      </c>
      <c r="K5" s="73">
        <v>0</v>
      </c>
      <c r="L5" s="74">
        <v>0</v>
      </c>
      <c r="M5" s="75">
        <f>SUM(K5,L5)</f>
        <v>0</v>
      </c>
    </row>
    <row r="6" spans="1:13" ht="15.75" x14ac:dyDescent="0.25">
      <c r="A6" s="104"/>
      <c r="B6" s="109"/>
      <c r="C6" s="67">
        <v>50</v>
      </c>
      <c r="D6" s="95">
        <v>176098.72</v>
      </c>
      <c r="E6" s="96">
        <v>176098.72</v>
      </c>
      <c r="F6" s="68">
        <v>0</v>
      </c>
      <c r="G6" s="68">
        <f t="shared" si="0"/>
        <v>176098.72</v>
      </c>
      <c r="H6" s="70">
        <v>176098.72</v>
      </c>
      <c r="I6" s="71">
        <v>0</v>
      </c>
      <c r="J6" s="72">
        <f t="shared" si="1"/>
        <v>176098.72</v>
      </c>
      <c r="K6" s="73">
        <v>176098.72</v>
      </c>
      <c r="L6" s="74">
        <v>0</v>
      </c>
      <c r="M6" s="75">
        <f t="shared" ref="M6:M46" si="2">SUM(K6,L6)</f>
        <v>176098.72</v>
      </c>
    </row>
    <row r="7" spans="1:13" ht="15.75" x14ac:dyDescent="0.25">
      <c r="A7" s="104" t="s">
        <v>144</v>
      </c>
      <c r="B7" s="109" t="s">
        <v>204</v>
      </c>
      <c r="C7" s="67">
        <v>11</v>
      </c>
      <c r="D7" s="95">
        <v>0</v>
      </c>
      <c r="E7" s="69">
        <v>0</v>
      </c>
      <c r="F7" s="68">
        <v>0</v>
      </c>
      <c r="G7" s="68">
        <f t="shared" si="0"/>
        <v>0</v>
      </c>
      <c r="H7" s="70">
        <v>0</v>
      </c>
      <c r="I7" s="71">
        <v>0</v>
      </c>
      <c r="J7" s="72">
        <f t="shared" si="1"/>
        <v>0</v>
      </c>
      <c r="K7" s="73">
        <v>0</v>
      </c>
      <c r="L7" s="74">
        <v>0</v>
      </c>
      <c r="M7" s="75">
        <f t="shared" si="2"/>
        <v>0</v>
      </c>
    </row>
    <row r="8" spans="1:13" ht="15.75" x14ac:dyDescent="0.25">
      <c r="A8" s="104"/>
      <c r="B8" s="109"/>
      <c r="C8" s="67">
        <v>50</v>
      </c>
      <c r="D8" s="95">
        <v>162630.70000000001</v>
      </c>
      <c r="E8" s="96">
        <v>162630.70000000001</v>
      </c>
      <c r="F8" s="68">
        <v>0</v>
      </c>
      <c r="G8" s="68">
        <f t="shared" si="0"/>
        <v>162630.70000000001</v>
      </c>
      <c r="H8" s="70">
        <v>162630.70000000001</v>
      </c>
      <c r="I8" s="71">
        <v>0</v>
      </c>
      <c r="J8" s="72">
        <f t="shared" si="1"/>
        <v>162630.70000000001</v>
      </c>
      <c r="K8" s="73">
        <v>162630.70000000001</v>
      </c>
      <c r="L8" s="74">
        <v>0</v>
      </c>
      <c r="M8" s="75">
        <f t="shared" si="2"/>
        <v>162630.70000000001</v>
      </c>
    </row>
    <row r="9" spans="1:13" ht="15.75" x14ac:dyDescent="0.25">
      <c r="A9" s="104" t="s">
        <v>146</v>
      </c>
      <c r="B9" s="109" t="s">
        <v>205</v>
      </c>
      <c r="C9" s="67">
        <v>11</v>
      </c>
      <c r="D9" s="95">
        <v>0</v>
      </c>
      <c r="E9" s="69">
        <v>0</v>
      </c>
      <c r="F9" s="68">
        <v>0</v>
      </c>
      <c r="G9" s="68">
        <f t="shared" si="0"/>
        <v>0</v>
      </c>
      <c r="H9" s="70">
        <v>0</v>
      </c>
      <c r="I9" s="71">
        <v>0</v>
      </c>
      <c r="J9" s="72">
        <f t="shared" si="1"/>
        <v>0</v>
      </c>
      <c r="K9" s="73">
        <v>0</v>
      </c>
      <c r="L9" s="74">
        <v>0</v>
      </c>
      <c r="M9" s="75">
        <f t="shared" si="2"/>
        <v>0</v>
      </c>
    </row>
    <row r="10" spans="1:13" ht="15.75" x14ac:dyDescent="0.25">
      <c r="A10" s="104"/>
      <c r="B10" s="109"/>
      <c r="C10" s="67">
        <v>50</v>
      </c>
      <c r="D10" s="95">
        <v>86441.44</v>
      </c>
      <c r="E10" s="96">
        <v>86441.44</v>
      </c>
      <c r="F10" s="68">
        <v>0</v>
      </c>
      <c r="G10" s="68">
        <f t="shared" si="0"/>
        <v>86441.44</v>
      </c>
      <c r="H10" s="70">
        <v>86441.44</v>
      </c>
      <c r="I10" s="71">
        <v>0</v>
      </c>
      <c r="J10" s="72">
        <f t="shared" si="1"/>
        <v>86441.44</v>
      </c>
      <c r="K10" s="73">
        <v>86441.44</v>
      </c>
      <c r="L10" s="74">
        <v>0</v>
      </c>
      <c r="M10" s="75">
        <f t="shared" si="2"/>
        <v>86441.44</v>
      </c>
    </row>
    <row r="11" spans="1:13" ht="15.75" customHeight="1" x14ac:dyDescent="0.25">
      <c r="A11" s="104" t="s">
        <v>148</v>
      </c>
      <c r="B11" s="105" t="s">
        <v>206</v>
      </c>
      <c r="C11" s="67">
        <v>11</v>
      </c>
      <c r="D11" s="95">
        <v>0</v>
      </c>
      <c r="E11" s="69">
        <v>0</v>
      </c>
      <c r="F11" s="68">
        <v>0</v>
      </c>
      <c r="G11" s="68">
        <f t="shared" si="0"/>
        <v>0</v>
      </c>
      <c r="H11" s="70">
        <v>0</v>
      </c>
      <c r="I11" s="71">
        <v>0</v>
      </c>
      <c r="J11" s="72">
        <f t="shared" si="1"/>
        <v>0</v>
      </c>
      <c r="K11" s="73">
        <v>0</v>
      </c>
      <c r="L11" s="74">
        <v>0</v>
      </c>
      <c r="M11" s="75">
        <f t="shared" si="2"/>
        <v>0</v>
      </c>
    </row>
    <row r="12" spans="1:13" ht="15.75" x14ac:dyDescent="0.25">
      <c r="A12" s="104"/>
      <c r="B12" s="105"/>
      <c r="C12" s="67">
        <v>50</v>
      </c>
      <c r="D12" s="95">
        <v>137327.48000000001</v>
      </c>
      <c r="E12" s="96">
        <v>137327.48000000001</v>
      </c>
      <c r="F12" s="68">
        <v>0</v>
      </c>
      <c r="G12" s="68">
        <f t="shared" si="0"/>
        <v>137327.48000000001</v>
      </c>
      <c r="H12" s="70">
        <v>137327.48000000001</v>
      </c>
      <c r="I12" s="71">
        <v>0</v>
      </c>
      <c r="J12" s="72">
        <f t="shared" si="1"/>
        <v>137327.48000000001</v>
      </c>
      <c r="K12" s="73">
        <v>137327.48000000001</v>
      </c>
      <c r="L12" s="74">
        <v>0</v>
      </c>
      <c r="M12" s="75">
        <f t="shared" si="2"/>
        <v>137327.48000000001</v>
      </c>
    </row>
    <row r="13" spans="1:13" ht="15.75" x14ac:dyDescent="0.25">
      <c r="A13" s="104" t="s">
        <v>150</v>
      </c>
      <c r="B13" s="109" t="s">
        <v>207</v>
      </c>
      <c r="C13" s="67">
        <v>11</v>
      </c>
      <c r="D13" s="95">
        <v>0</v>
      </c>
      <c r="E13" s="69">
        <v>0</v>
      </c>
      <c r="F13" s="68">
        <v>0</v>
      </c>
      <c r="G13" s="68">
        <f t="shared" si="0"/>
        <v>0</v>
      </c>
      <c r="H13" s="70">
        <v>0</v>
      </c>
      <c r="I13" s="71">
        <v>0</v>
      </c>
      <c r="J13" s="72">
        <f t="shared" si="1"/>
        <v>0</v>
      </c>
      <c r="K13" s="73">
        <v>0</v>
      </c>
      <c r="L13" s="74">
        <v>0</v>
      </c>
      <c r="M13" s="75">
        <f t="shared" si="2"/>
        <v>0</v>
      </c>
    </row>
    <row r="14" spans="1:13" ht="15.75" x14ac:dyDescent="0.25">
      <c r="A14" s="104"/>
      <c r="B14" s="109"/>
      <c r="C14" s="67">
        <v>50</v>
      </c>
      <c r="D14" s="95">
        <v>76094.52</v>
      </c>
      <c r="E14" s="96">
        <v>76094.52</v>
      </c>
      <c r="F14" s="68">
        <v>0</v>
      </c>
      <c r="G14" s="68">
        <f t="shared" si="0"/>
        <v>76094.52</v>
      </c>
      <c r="H14" s="70">
        <v>76094.52</v>
      </c>
      <c r="I14" s="71">
        <v>0</v>
      </c>
      <c r="J14" s="72">
        <f t="shared" si="1"/>
        <v>76094.52</v>
      </c>
      <c r="K14" s="73">
        <v>76094.52</v>
      </c>
      <c r="L14" s="74">
        <v>0</v>
      </c>
      <c r="M14" s="75">
        <f t="shared" si="2"/>
        <v>76094.52</v>
      </c>
    </row>
    <row r="15" spans="1:13" ht="15.75" x14ac:dyDescent="0.25">
      <c r="A15" s="104" t="s">
        <v>152</v>
      </c>
      <c r="B15" s="109" t="s">
        <v>208</v>
      </c>
      <c r="C15" s="67">
        <v>11</v>
      </c>
      <c r="D15" s="95">
        <v>0</v>
      </c>
      <c r="E15" s="69">
        <v>0</v>
      </c>
      <c r="F15" s="68">
        <v>0</v>
      </c>
      <c r="G15" s="68">
        <f t="shared" si="0"/>
        <v>0</v>
      </c>
      <c r="H15" s="70">
        <v>0</v>
      </c>
      <c r="I15" s="71">
        <v>0</v>
      </c>
      <c r="J15" s="72">
        <f t="shared" si="1"/>
        <v>0</v>
      </c>
      <c r="K15" s="73">
        <v>0</v>
      </c>
      <c r="L15" s="74">
        <v>0</v>
      </c>
      <c r="M15" s="75">
        <f t="shared" si="2"/>
        <v>0</v>
      </c>
    </row>
    <row r="16" spans="1:13" ht="15.75" x14ac:dyDescent="0.25">
      <c r="A16" s="104"/>
      <c r="B16" s="109"/>
      <c r="C16" s="67">
        <v>50</v>
      </c>
      <c r="D16" s="95">
        <v>80290.740000000005</v>
      </c>
      <c r="E16" s="96">
        <v>80290.740000000005</v>
      </c>
      <c r="F16" s="68">
        <v>0</v>
      </c>
      <c r="G16" s="68">
        <f t="shared" si="0"/>
        <v>80290.740000000005</v>
      </c>
      <c r="H16" s="70">
        <v>80290.740000000005</v>
      </c>
      <c r="I16" s="71">
        <v>0</v>
      </c>
      <c r="J16" s="72">
        <f t="shared" si="1"/>
        <v>80290.740000000005</v>
      </c>
      <c r="K16" s="73">
        <v>80290.740000000005</v>
      </c>
      <c r="L16" s="74">
        <v>0</v>
      </c>
      <c r="M16" s="75">
        <f t="shared" si="2"/>
        <v>80290.740000000005</v>
      </c>
    </row>
    <row r="17" spans="1:13" ht="15.75" x14ac:dyDescent="0.25">
      <c r="A17" s="104" t="s">
        <v>154</v>
      </c>
      <c r="B17" s="109" t="s">
        <v>209</v>
      </c>
      <c r="C17" s="67">
        <v>11</v>
      </c>
      <c r="D17" s="95">
        <v>0</v>
      </c>
      <c r="E17" s="69">
        <v>0</v>
      </c>
      <c r="F17" s="68">
        <v>0</v>
      </c>
      <c r="G17" s="68">
        <f t="shared" si="0"/>
        <v>0</v>
      </c>
      <c r="H17" s="70">
        <v>0</v>
      </c>
      <c r="I17" s="71">
        <v>0</v>
      </c>
      <c r="J17" s="72">
        <f t="shared" si="1"/>
        <v>0</v>
      </c>
      <c r="K17" s="73">
        <v>0</v>
      </c>
      <c r="L17" s="74">
        <v>0</v>
      </c>
      <c r="M17" s="75">
        <f t="shared" si="2"/>
        <v>0</v>
      </c>
    </row>
    <row r="18" spans="1:13" ht="15.75" x14ac:dyDescent="0.25">
      <c r="A18" s="104"/>
      <c r="B18" s="109"/>
      <c r="C18" s="67">
        <v>50</v>
      </c>
      <c r="D18" s="95">
        <v>103179.08</v>
      </c>
      <c r="E18" s="96">
        <v>103179.08</v>
      </c>
      <c r="F18" s="68">
        <v>0</v>
      </c>
      <c r="G18" s="68">
        <f t="shared" si="0"/>
        <v>103179.08</v>
      </c>
      <c r="H18" s="70">
        <v>103179.08</v>
      </c>
      <c r="I18" s="71">
        <v>0</v>
      </c>
      <c r="J18" s="72">
        <f t="shared" si="1"/>
        <v>103179.08</v>
      </c>
      <c r="K18" s="73">
        <v>103179.08</v>
      </c>
      <c r="L18" s="74">
        <v>0</v>
      </c>
      <c r="M18" s="75">
        <f t="shared" si="2"/>
        <v>103179.08</v>
      </c>
    </row>
    <row r="19" spans="1:13" ht="15.75" customHeight="1" x14ac:dyDescent="0.25">
      <c r="A19" s="104" t="s">
        <v>156</v>
      </c>
      <c r="B19" s="105" t="s">
        <v>210</v>
      </c>
      <c r="C19" s="67">
        <v>11</v>
      </c>
      <c r="D19" s="95">
        <v>0</v>
      </c>
      <c r="E19" s="69">
        <v>0</v>
      </c>
      <c r="F19" s="68">
        <v>0</v>
      </c>
      <c r="G19" s="68">
        <f t="shared" si="0"/>
        <v>0</v>
      </c>
      <c r="H19" s="70">
        <v>0</v>
      </c>
      <c r="I19" s="71">
        <v>0</v>
      </c>
      <c r="J19" s="72">
        <f t="shared" si="1"/>
        <v>0</v>
      </c>
      <c r="K19" s="73">
        <v>0</v>
      </c>
      <c r="L19" s="74">
        <v>0</v>
      </c>
      <c r="M19" s="75">
        <f t="shared" si="2"/>
        <v>0</v>
      </c>
    </row>
    <row r="20" spans="1:13" ht="15.75" x14ac:dyDescent="0.25">
      <c r="A20" s="104"/>
      <c r="B20" s="105"/>
      <c r="C20" s="67">
        <v>50</v>
      </c>
      <c r="D20" s="95">
        <v>190845.71</v>
      </c>
      <c r="E20" s="96">
        <v>190845.71</v>
      </c>
      <c r="F20" s="68">
        <v>0</v>
      </c>
      <c r="G20" s="68">
        <f t="shared" si="0"/>
        <v>190845.71</v>
      </c>
      <c r="H20" s="70">
        <v>190845.71</v>
      </c>
      <c r="I20" s="71">
        <v>0</v>
      </c>
      <c r="J20" s="72">
        <f t="shared" si="1"/>
        <v>190845.71</v>
      </c>
      <c r="K20" s="73">
        <v>190845.71</v>
      </c>
      <c r="L20" s="74">
        <v>0</v>
      </c>
      <c r="M20" s="75">
        <f t="shared" si="2"/>
        <v>190845.71</v>
      </c>
    </row>
    <row r="21" spans="1:13" ht="15.75" x14ac:dyDescent="0.25">
      <c r="A21" s="104" t="s">
        <v>158</v>
      </c>
      <c r="B21" s="109" t="s">
        <v>211</v>
      </c>
      <c r="C21" s="67">
        <v>11</v>
      </c>
      <c r="D21" s="95">
        <v>0</v>
      </c>
      <c r="E21" s="69">
        <v>0</v>
      </c>
      <c r="F21" s="68">
        <v>0</v>
      </c>
      <c r="G21" s="68">
        <f t="shared" si="0"/>
        <v>0</v>
      </c>
      <c r="H21" s="70">
        <v>0</v>
      </c>
      <c r="I21" s="71">
        <v>0</v>
      </c>
      <c r="J21" s="72">
        <f t="shared" si="1"/>
        <v>0</v>
      </c>
      <c r="K21" s="73">
        <v>0</v>
      </c>
      <c r="L21" s="74">
        <v>0</v>
      </c>
      <c r="M21" s="75">
        <f t="shared" si="2"/>
        <v>0</v>
      </c>
    </row>
    <row r="22" spans="1:13" ht="15.75" x14ac:dyDescent="0.25">
      <c r="A22" s="104"/>
      <c r="B22" s="109"/>
      <c r="C22" s="67">
        <v>50</v>
      </c>
      <c r="D22" s="95">
        <v>108740.43</v>
      </c>
      <c r="E22" s="96">
        <v>108740.43</v>
      </c>
      <c r="F22" s="68">
        <v>0</v>
      </c>
      <c r="G22" s="68">
        <f t="shared" si="0"/>
        <v>108740.43</v>
      </c>
      <c r="H22" s="70">
        <v>108740.43</v>
      </c>
      <c r="I22" s="71">
        <v>0</v>
      </c>
      <c r="J22" s="72">
        <f t="shared" si="1"/>
        <v>108740.43</v>
      </c>
      <c r="K22" s="73">
        <v>108740.43</v>
      </c>
      <c r="L22" s="74">
        <v>0</v>
      </c>
      <c r="M22" s="75">
        <f t="shared" si="2"/>
        <v>108740.43</v>
      </c>
    </row>
    <row r="23" spans="1:13" ht="15.75" x14ac:dyDescent="0.25">
      <c r="A23" s="104" t="s">
        <v>160</v>
      </c>
      <c r="B23" s="109" t="s">
        <v>212</v>
      </c>
      <c r="C23" s="67">
        <v>11</v>
      </c>
      <c r="D23" s="95">
        <v>0</v>
      </c>
      <c r="E23" s="69">
        <v>0</v>
      </c>
      <c r="F23" s="68">
        <v>0</v>
      </c>
      <c r="G23" s="68">
        <f t="shared" si="0"/>
        <v>0</v>
      </c>
      <c r="H23" s="70">
        <v>0</v>
      </c>
      <c r="I23" s="71">
        <v>0</v>
      </c>
      <c r="J23" s="72">
        <f t="shared" si="1"/>
        <v>0</v>
      </c>
      <c r="K23" s="73">
        <v>0</v>
      </c>
      <c r="L23" s="74">
        <v>0</v>
      </c>
      <c r="M23" s="75">
        <f t="shared" si="2"/>
        <v>0</v>
      </c>
    </row>
    <row r="24" spans="1:13" ht="15.75" x14ac:dyDescent="0.25">
      <c r="A24" s="104"/>
      <c r="B24" s="109"/>
      <c r="C24" s="67">
        <v>50</v>
      </c>
      <c r="D24" s="95">
        <v>102977.34</v>
      </c>
      <c r="E24" s="96">
        <v>102977.34</v>
      </c>
      <c r="F24" s="68">
        <v>0</v>
      </c>
      <c r="G24" s="68">
        <f t="shared" si="0"/>
        <v>102977.34</v>
      </c>
      <c r="H24" s="70">
        <v>102977.34</v>
      </c>
      <c r="I24" s="71">
        <v>0</v>
      </c>
      <c r="J24" s="72">
        <f t="shared" si="1"/>
        <v>102977.34</v>
      </c>
      <c r="K24" s="73">
        <v>102977.34</v>
      </c>
      <c r="L24" s="74">
        <v>0</v>
      </c>
      <c r="M24" s="75">
        <f t="shared" si="2"/>
        <v>102977.34</v>
      </c>
    </row>
    <row r="25" spans="1:13" ht="15.75" x14ac:dyDescent="0.25">
      <c r="A25" s="104" t="s">
        <v>162</v>
      </c>
      <c r="B25" s="105" t="s">
        <v>213</v>
      </c>
      <c r="C25" s="67">
        <v>11</v>
      </c>
      <c r="D25" s="95">
        <v>0</v>
      </c>
      <c r="E25" s="69">
        <v>0</v>
      </c>
      <c r="F25" s="68">
        <v>0</v>
      </c>
      <c r="G25" s="68">
        <f t="shared" si="0"/>
        <v>0</v>
      </c>
      <c r="H25" s="70">
        <v>0</v>
      </c>
      <c r="I25" s="71">
        <v>0</v>
      </c>
      <c r="J25" s="72">
        <f t="shared" si="1"/>
        <v>0</v>
      </c>
      <c r="K25" s="73">
        <v>0</v>
      </c>
      <c r="L25" s="74">
        <v>0</v>
      </c>
      <c r="M25" s="75">
        <f t="shared" si="2"/>
        <v>0</v>
      </c>
    </row>
    <row r="26" spans="1:13" ht="15.75" x14ac:dyDescent="0.25">
      <c r="A26" s="104"/>
      <c r="B26" s="105"/>
      <c r="C26" s="67">
        <v>50</v>
      </c>
      <c r="D26" s="95">
        <v>109324.89</v>
      </c>
      <c r="E26" s="96">
        <v>109324.89</v>
      </c>
      <c r="F26" s="68">
        <v>0</v>
      </c>
      <c r="G26" s="68">
        <f t="shared" si="0"/>
        <v>109324.89</v>
      </c>
      <c r="H26" s="70">
        <v>109324.89</v>
      </c>
      <c r="I26" s="71">
        <v>0</v>
      </c>
      <c r="J26" s="72">
        <f t="shared" si="1"/>
        <v>109324.89</v>
      </c>
      <c r="K26" s="73">
        <v>109324.89</v>
      </c>
      <c r="L26" s="74">
        <v>0</v>
      </c>
      <c r="M26" s="75">
        <f t="shared" si="2"/>
        <v>109324.89</v>
      </c>
    </row>
    <row r="27" spans="1:13" ht="15.75" x14ac:dyDescent="0.25">
      <c r="A27" s="104" t="s">
        <v>164</v>
      </c>
      <c r="B27" s="109" t="s">
        <v>214</v>
      </c>
      <c r="C27" s="67">
        <v>11</v>
      </c>
      <c r="D27" s="95">
        <v>0</v>
      </c>
      <c r="E27" s="69">
        <v>0</v>
      </c>
      <c r="F27" s="68">
        <v>0</v>
      </c>
      <c r="G27" s="68">
        <f t="shared" si="0"/>
        <v>0</v>
      </c>
      <c r="H27" s="70">
        <v>0</v>
      </c>
      <c r="I27" s="71">
        <v>0</v>
      </c>
      <c r="J27" s="72">
        <f t="shared" si="1"/>
        <v>0</v>
      </c>
      <c r="K27" s="73">
        <v>0</v>
      </c>
      <c r="L27" s="74">
        <v>0</v>
      </c>
      <c r="M27" s="75">
        <f t="shared" si="2"/>
        <v>0</v>
      </c>
    </row>
    <row r="28" spans="1:13" ht="15.75" x14ac:dyDescent="0.25">
      <c r="A28" s="104"/>
      <c r="B28" s="109"/>
      <c r="C28" s="67">
        <v>50</v>
      </c>
      <c r="D28" s="95">
        <v>138940.93</v>
      </c>
      <c r="E28" s="96">
        <v>138940.93</v>
      </c>
      <c r="F28" s="68">
        <v>0</v>
      </c>
      <c r="G28" s="68">
        <f t="shared" si="0"/>
        <v>138940.93</v>
      </c>
      <c r="H28" s="70">
        <v>138940.93</v>
      </c>
      <c r="I28" s="71">
        <v>0</v>
      </c>
      <c r="J28" s="72">
        <f t="shared" si="1"/>
        <v>138940.93</v>
      </c>
      <c r="K28" s="73">
        <v>138940.93</v>
      </c>
      <c r="L28" s="74">
        <v>0</v>
      </c>
      <c r="M28" s="75">
        <f t="shared" si="2"/>
        <v>138940.93</v>
      </c>
    </row>
    <row r="29" spans="1:13" ht="15.75" x14ac:dyDescent="0.25">
      <c r="A29" s="104" t="s">
        <v>166</v>
      </c>
      <c r="B29" s="109" t="s">
        <v>215</v>
      </c>
      <c r="C29" s="67">
        <v>11</v>
      </c>
      <c r="D29" s="95">
        <v>0</v>
      </c>
      <c r="E29" s="69">
        <v>0</v>
      </c>
      <c r="F29" s="68">
        <v>0</v>
      </c>
      <c r="G29" s="68">
        <f t="shared" si="0"/>
        <v>0</v>
      </c>
      <c r="H29" s="70">
        <v>0</v>
      </c>
      <c r="I29" s="71">
        <v>0</v>
      </c>
      <c r="J29" s="72">
        <f t="shared" si="1"/>
        <v>0</v>
      </c>
      <c r="K29" s="73">
        <v>0</v>
      </c>
      <c r="L29" s="74">
        <v>0</v>
      </c>
      <c r="M29" s="75">
        <f t="shared" si="2"/>
        <v>0</v>
      </c>
    </row>
    <row r="30" spans="1:13" ht="15.75" x14ac:dyDescent="0.25">
      <c r="A30" s="104"/>
      <c r="B30" s="109"/>
      <c r="C30" s="67">
        <v>50</v>
      </c>
      <c r="D30" s="95">
        <v>57234.400000000001</v>
      </c>
      <c r="E30" s="96">
        <v>57234.400000000001</v>
      </c>
      <c r="F30" s="68">
        <v>0</v>
      </c>
      <c r="G30" s="68">
        <f t="shared" si="0"/>
        <v>57234.400000000001</v>
      </c>
      <c r="H30" s="70">
        <v>57234.400000000001</v>
      </c>
      <c r="I30" s="71">
        <v>0</v>
      </c>
      <c r="J30" s="72">
        <f t="shared" si="1"/>
        <v>57234.400000000001</v>
      </c>
      <c r="K30" s="73">
        <v>57234.400000000001</v>
      </c>
      <c r="L30" s="74">
        <v>0</v>
      </c>
      <c r="M30" s="75">
        <f t="shared" si="2"/>
        <v>57234.400000000001</v>
      </c>
    </row>
    <row r="31" spans="1:13" ht="15.75" x14ac:dyDescent="0.25">
      <c r="A31" s="104" t="s">
        <v>168</v>
      </c>
      <c r="B31" s="109" t="s">
        <v>216</v>
      </c>
      <c r="C31" s="67">
        <v>11</v>
      </c>
      <c r="D31" s="95">
        <v>0</v>
      </c>
      <c r="E31" s="69">
        <v>0</v>
      </c>
      <c r="F31" s="68">
        <v>0</v>
      </c>
      <c r="G31" s="68">
        <f t="shared" si="0"/>
        <v>0</v>
      </c>
      <c r="H31" s="70">
        <v>0</v>
      </c>
      <c r="I31" s="71">
        <v>0</v>
      </c>
      <c r="J31" s="72">
        <f t="shared" si="1"/>
        <v>0</v>
      </c>
      <c r="K31" s="73">
        <v>0</v>
      </c>
      <c r="L31" s="74">
        <v>0</v>
      </c>
      <c r="M31" s="75">
        <f t="shared" si="2"/>
        <v>0</v>
      </c>
    </row>
    <row r="32" spans="1:13" ht="15.75" x14ac:dyDescent="0.25">
      <c r="A32" s="104"/>
      <c r="B32" s="109"/>
      <c r="C32" s="67">
        <v>50</v>
      </c>
      <c r="D32" s="95">
        <v>116502.65</v>
      </c>
      <c r="E32" s="96">
        <v>116502.65</v>
      </c>
      <c r="F32" s="68">
        <v>0</v>
      </c>
      <c r="G32" s="68">
        <f t="shared" si="0"/>
        <v>116502.65</v>
      </c>
      <c r="H32" s="70">
        <v>116502.65</v>
      </c>
      <c r="I32" s="71">
        <v>0</v>
      </c>
      <c r="J32" s="72">
        <f t="shared" si="1"/>
        <v>116502.65</v>
      </c>
      <c r="K32" s="73">
        <v>116502.65</v>
      </c>
      <c r="L32" s="74">
        <v>0</v>
      </c>
      <c r="M32" s="75">
        <f t="shared" si="2"/>
        <v>116502.65</v>
      </c>
    </row>
    <row r="33" spans="1:13" ht="15.75" customHeight="1" x14ac:dyDescent="0.25">
      <c r="A33" s="104" t="s">
        <v>170</v>
      </c>
      <c r="B33" s="105" t="s">
        <v>217</v>
      </c>
      <c r="C33" s="67">
        <v>11</v>
      </c>
      <c r="D33" s="95">
        <v>0</v>
      </c>
      <c r="E33" s="69">
        <v>0</v>
      </c>
      <c r="F33" s="68">
        <v>0</v>
      </c>
      <c r="G33" s="68">
        <f t="shared" si="0"/>
        <v>0</v>
      </c>
      <c r="H33" s="70">
        <v>0</v>
      </c>
      <c r="I33" s="71">
        <v>0</v>
      </c>
      <c r="J33" s="72">
        <f t="shared" si="1"/>
        <v>0</v>
      </c>
      <c r="K33" s="73">
        <v>0</v>
      </c>
      <c r="L33" s="74">
        <v>0</v>
      </c>
      <c r="M33" s="75">
        <f t="shared" si="2"/>
        <v>0</v>
      </c>
    </row>
    <row r="34" spans="1:13" ht="15.75" x14ac:dyDescent="0.25">
      <c r="A34" s="104"/>
      <c r="B34" s="105"/>
      <c r="C34" s="67">
        <v>50</v>
      </c>
      <c r="D34" s="95">
        <v>127851.08</v>
      </c>
      <c r="E34" s="96">
        <v>127851.08</v>
      </c>
      <c r="F34" s="68">
        <v>0</v>
      </c>
      <c r="G34" s="68">
        <f t="shared" si="0"/>
        <v>127851.08</v>
      </c>
      <c r="H34" s="70">
        <v>127851.08</v>
      </c>
      <c r="I34" s="71">
        <v>0</v>
      </c>
      <c r="J34" s="72">
        <f t="shared" si="1"/>
        <v>127851.08</v>
      </c>
      <c r="K34" s="73">
        <v>127851.08</v>
      </c>
      <c r="L34" s="74">
        <v>0</v>
      </c>
      <c r="M34" s="75">
        <f t="shared" si="2"/>
        <v>127851.08</v>
      </c>
    </row>
    <row r="35" spans="1:13" ht="15.75" x14ac:dyDescent="0.25">
      <c r="A35" s="104" t="s">
        <v>172</v>
      </c>
      <c r="B35" s="109" t="s">
        <v>218</v>
      </c>
      <c r="C35" s="67">
        <v>11</v>
      </c>
      <c r="D35" s="95">
        <v>0</v>
      </c>
      <c r="E35" s="69">
        <v>0</v>
      </c>
      <c r="F35" s="68">
        <v>0</v>
      </c>
      <c r="G35" s="68">
        <f t="shared" si="0"/>
        <v>0</v>
      </c>
      <c r="H35" s="70">
        <v>0</v>
      </c>
      <c r="I35" s="71">
        <v>0</v>
      </c>
      <c r="J35" s="72">
        <f t="shared" si="1"/>
        <v>0</v>
      </c>
      <c r="K35" s="73">
        <v>0</v>
      </c>
      <c r="L35" s="74">
        <v>0</v>
      </c>
      <c r="M35" s="75">
        <f t="shared" si="2"/>
        <v>0</v>
      </c>
    </row>
    <row r="36" spans="1:13" ht="15.75" x14ac:dyDescent="0.25">
      <c r="A36" s="104"/>
      <c r="B36" s="109"/>
      <c r="C36" s="67">
        <v>50</v>
      </c>
      <c r="D36" s="95">
        <v>139336.04</v>
      </c>
      <c r="E36" s="96">
        <v>139336.04</v>
      </c>
      <c r="F36" s="68">
        <v>0</v>
      </c>
      <c r="G36" s="68">
        <f t="shared" si="0"/>
        <v>139336.04</v>
      </c>
      <c r="H36" s="70">
        <v>139336.04</v>
      </c>
      <c r="I36" s="71">
        <v>0</v>
      </c>
      <c r="J36" s="72">
        <f t="shared" si="1"/>
        <v>139336.04</v>
      </c>
      <c r="K36" s="73">
        <v>139336.04</v>
      </c>
      <c r="L36" s="74">
        <v>0</v>
      </c>
      <c r="M36" s="75">
        <f t="shared" si="2"/>
        <v>139336.04</v>
      </c>
    </row>
    <row r="37" spans="1:13" ht="15.75" x14ac:dyDescent="0.25">
      <c r="A37" s="104" t="s">
        <v>174</v>
      </c>
      <c r="B37" s="109" t="s">
        <v>219</v>
      </c>
      <c r="C37" s="67">
        <v>11</v>
      </c>
      <c r="D37" s="95">
        <v>0</v>
      </c>
      <c r="E37" s="69">
        <v>0</v>
      </c>
      <c r="F37" s="68">
        <v>0</v>
      </c>
      <c r="G37" s="68">
        <f t="shared" si="0"/>
        <v>0</v>
      </c>
      <c r="H37" s="70">
        <v>0</v>
      </c>
      <c r="I37" s="71">
        <v>0</v>
      </c>
      <c r="J37" s="72">
        <f t="shared" si="1"/>
        <v>0</v>
      </c>
      <c r="K37" s="73">
        <v>0</v>
      </c>
      <c r="L37" s="74">
        <v>0</v>
      </c>
      <c r="M37" s="75">
        <f t="shared" si="2"/>
        <v>0</v>
      </c>
    </row>
    <row r="38" spans="1:13" ht="15.75" x14ac:dyDescent="0.25">
      <c r="A38" s="104"/>
      <c r="B38" s="109" t="s">
        <v>220</v>
      </c>
      <c r="C38" s="67">
        <v>50</v>
      </c>
      <c r="D38" s="95">
        <v>114157.12</v>
      </c>
      <c r="E38" s="96">
        <v>114157.12</v>
      </c>
      <c r="F38" s="68">
        <v>0</v>
      </c>
      <c r="G38" s="68">
        <f t="shared" si="0"/>
        <v>114157.12</v>
      </c>
      <c r="H38" s="70">
        <v>114157.12</v>
      </c>
      <c r="I38" s="71">
        <v>0</v>
      </c>
      <c r="J38" s="72">
        <f t="shared" si="1"/>
        <v>114157.12</v>
      </c>
      <c r="K38" s="73">
        <v>114157.12</v>
      </c>
      <c r="L38" s="74">
        <v>0</v>
      </c>
      <c r="M38" s="75">
        <f t="shared" si="2"/>
        <v>114157.12</v>
      </c>
    </row>
    <row r="39" spans="1:13" ht="15.75" x14ac:dyDescent="0.25">
      <c r="A39" s="104" t="s">
        <v>176</v>
      </c>
      <c r="B39" s="109" t="s">
        <v>221</v>
      </c>
      <c r="C39" s="67">
        <v>11</v>
      </c>
      <c r="D39" s="95">
        <v>0</v>
      </c>
      <c r="E39" s="69">
        <v>0</v>
      </c>
      <c r="F39" s="68">
        <v>0</v>
      </c>
      <c r="G39" s="68">
        <f t="shared" si="0"/>
        <v>0</v>
      </c>
      <c r="H39" s="70">
        <v>0</v>
      </c>
      <c r="I39" s="71">
        <v>0</v>
      </c>
      <c r="J39" s="72">
        <f t="shared" si="1"/>
        <v>0</v>
      </c>
      <c r="K39" s="73">
        <v>0</v>
      </c>
      <c r="L39" s="74">
        <v>0</v>
      </c>
      <c r="M39" s="75">
        <f t="shared" si="2"/>
        <v>0</v>
      </c>
    </row>
    <row r="40" spans="1:13" ht="15.75" x14ac:dyDescent="0.25">
      <c r="A40" s="104"/>
      <c r="B40" s="109"/>
      <c r="C40" s="67">
        <v>50</v>
      </c>
      <c r="D40" s="95">
        <v>125798.66</v>
      </c>
      <c r="E40" s="96">
        <v>125798.66</v>
      </c>
      <c r="F40" s="68">
        <v>0</v>
      </c>
      <c r="G40" s="68">
        <f t="shared" si="0"/>
        <v>125798.66</v>
      </c>
      <c r="H40" s="70">
        <v>125798.66</v>
      </c>
      <c r="I40" s="71">
        <v>0</v>
      </c>
      <c r="J40" s="72">
        <f t="shared" si="1"/>
        <v>125798.66</v>
      </c>
      <c r="K40" s="73">
        <v>125798.66</v>
      </c>
      <c r="L40" s="74">
        <v>0</v>
      </c>
      <c r="M40" s="75">
        <f t="shared" si="2"/>
        <v>125798.66</v>
      </c>
    </row>
    <row r="41" spans="1:13" ht="15.75" x14ac:dyDescent="0.25">
      <c r="A41" s="104" t="s">
        <v>178</v>
      </c>
      <c r="B41" s="109" t="s">
        <v>222</v>
      </c>
      <c r="C41" s="67">
        <v>11</v>
      </c>
      <c r="D41" s="95">
        <v>0</v>
      </c>
      <c r="E41" s="69">
        <v>0</v>
      </c>
      <c r="F41" s="68">
        <v>0</v>
      </c>
      <c r="G41" s="68">
        <f t="shared" si="0"/>
        <v>0</v>
      </c>
      <c r="H41" s="70">
        <v>0</v>
      </c>
      <c r="I41" s="71">
        <v>0</v>
      </c>
      <c r="J41" s="72">
        <f t="shared" si="1"/>
        <v>0</v>
      </c>
      <c r="K41" s="73">
        <v>0</v>
      </c>
      <c r="L41" s="74">
        <v>0</v>
      </c>
      <c r="M41" s="75">
        <f t="shared" si="2"/>
        <v>0</v>
      </c>
    </row>
    <row r="42" spans="1:13" ht="15.75" x14ac:dyDescent="0.25">
      <c r="A42" s="104"/>
      <c r="B42" s="109"/>
      <c r="C42" s="67">
        <v>50</v>
      </c>
      <c r="D42" s="95">
        <v>188423.07</v>
      </c>
      <c r="E42" s="96">
        <v>188423.07</v>
      </c>
      <c r="F42" s="68">
        <v>0</v>
      </c>
      <c r="G42" s="68">
        <f t="shared" si="0"/>
        <v>188423.07</v>
      </c>
      <c r="H42" s="70">
        <v>188423.07</v>
      </c>
      <c r="I42" s="71">
        <v>0</v>
      </c>
      <c r="J42" s="72">
        <f t="shared" si="1"/>
        <v>188423.07</v>
      </c>
      <c r="K42" s="73">
        <v>188423.07</v>
      </c>
      <c r="L42" s="74">
        <v>0</v>
      </c>
      <c r="M42" s="75">
        <f t="shared" si="2"/>
        <v>188423.07</v>
      </c>
    </row>
    <row r="43" spans="1:13" ht="15.75" x14ac:dyDescent="0.25">
      <c r="A43" s="104" t="s">
        <v>180</v>
      </c>
      <c r="B43" s="109" t="s">
        <v>223</v>
      </c>
      <c r="C43" s="67">
        <v>11</v>
      </c>
      <c r="D43" s="95">
        <v>0</v>
      </c>
      <c r="E43" s="69">
        <v>0</v>
      </c>
      <c r="F43" s="68">
        <v>0</v>
      </c>
      <c r="G43" s="68">
        <f t="shared" si="0"/>
        <v>0</v>
      </c>
      <c r="H43" s="70">
        <v>0</v>
      </c>
      <c r="I43" s="71">
        <v>0</v>
      </c>
      <c r="J43" s="72">
        <f t="shared" si="1"/>
        <v>0</v>
      </c>
      <c r="K43" s="73">
        <v>0</v>
      </c>
      <c r="L43" s="74">
        <v>0</v>
      </c>
      <c r="M43" s="75">
        <f t="shared" si="2"/>
        <v>0</v>
      </c>
    </row>
    <row r="44" spans="1:13" ht="15.75" x14ac:dyDescent="0.25">
      <c r="A44" s="104"/>
      <c r="B44" s="109"/>
      <c r="C44" s="67">
        <v>50</v>
      </c>
      <c r="D44" s="95">
        <v>295291</v>
      </c>
      <c r="E44" s="96">
        <v>295291</v>
      </c>
      <c r="F44" s="68">
        <v>0</v>
      </c>
      <c r="G44" s="68">
        <f t="shared" si="0"/>
        <v>295291</v>
      </c>
      <c r="H44" s="70">
        <v>295291</v>
      </c>
      <c r="I44" s="71">
        <v>0</v>
      </c>
      <c r="J44" s="72">
        <f t="shared" si="1"/>
        <v>295291</v>
      </c>
      <c r="K44" s="73">
        <v>295291</v>
      </c>
      <c r="L44" s="74">
        <v>0</v>
      </c>
      <c r="M44" s="75">
        <f t="shared" si="2"/>
        <v>295291</v>
      </c>
    </row>
    <row r="45" spans="1:13" ht="15.75" x14ac:dyDescent="0.25">
      <c r="A45" s="104" t="s">
        <v>182</v>
      </c>
      <c r="B45" s="109" t="s">
        <v>224</v>
      </c>
      <c r="C45" s="67">
        <v>11</v>
      </c>
      <c r="D45" s="95">
        <v>0</v>
      </c>
      <c r="E45" s="69">
        <v>0</v>
      </c>
      <c r="F45" s="68">
        <v>0</v>
      </c>
      <c r="G45" s="68">
        <f t="shared" si="0"/>
        <v>0</v>
      </c>
      <c r="H45" s="70">
        <v>0</v>
      </c>
      <c r="I45" s="71">
        <v>0</v>
      </c>
      <c r="J45" s="72">
        <f t="shared" si="1"/>
        <v>0</v>
      </c>
      <c r="K45" s="73">
        <v>0</v>
      </c>
      <c r="L45" s="74">
        <v>0</v>
      </c>
      <c r="M45" s="75">
        <f t="shared" si="2"/>
        <v>0</v>
      </c>
    </row>
    <row r="46" spans="1:13" ht="15.75" x14ac:dyDescent="0.25">
      <c r="A46" s="104"/>
      <c r="B46" s="109"/>
      <c r="C46" s="67">
        <v>50</v>
      </c>
      <c r="D46" s="95">
        <v>66500</v>
      </c>
      <c r="E46" s="96">
        <v>66500</v>
      </c>
      <c r="F46" s="68">
        <v>0</v>
      </c>
      <c r="G46" s="68">
        <f t="shared" si="0"/>
        <v>66500</v>
      </c>
      <c r="H46" s="70">
        <v>66500</v>
      </c>
      <c r="I46" s="71">
        <v>0</v>
      </c>
      <c r="J46" s="72">
        <f t="shared" si="1"/>
        <v>66500</v>
      </c>
      <c r="K46" s="73">
        <v>66500</v>
      </c>
      <c r="L46" s="74">
        <v>0</v>
      </c>
      <c r="M46" s="75">
        <f t="shared" si="2"/>
        <v>66500</v>
      </c>
    </row>
    <row r="47" spans="1:13" ht="15.75" x14ac:dyDescent="0.25">
      <c r="A47" s="104" t="s">
        <v>184</v>
      </c>
      <c r="B47" s="109" t="s">
        <v>225</v>
      </c>
      <c r="C47" s="67">
        <v>11</v>
      </c>
      <c r="D47" s="94"/>
      <c r="E47" s="69">
        <v>0</v>
      </c>
      <c r="F47" s="68"/>
      <c r="G47" s="68"/>
      <c r="H47" s="70"/>
      <c r="I47" s="71"/>
      <c r="J47" s="72"/>
      <c r="K47" s="76"/>
      <c r="L47" s="77"/>
      <c r="M47" s="75"/>
    </row>
    <row r="48" spans="1:13" ht="15.75" x14ac:dyDescent="0.25">
      <c r="A48" s="104"/>
      <c r="B48" s="109"/>
      <c r="C48" s="67">
        <v>50</v>
      </c>
      <c r="D48" s="94">
        <v>389980</v>
      </c>
      <c r="E48" s="97">
        <v>389980</v>
      </c>
      <c r="F48" s="68"/>
      <c r="G48" s="68">
        <v>389980</v>
      </c>
      <c r="H48" s="70">
        <v>389980</v>
      </c>
      <c r="I48" s="71"/>
      <c r="J48" s="72"/>
      <c r="K48" s="76">
        <v>389980</v>
      </c>
      <c r="L48" s="77"/>
      <c r="M48" s="75"/>
    </row>
    <row r="49" spans="1:13" ht="15.75" customHeight="1" x14ac:dyDescent="0.25">
      <c r="A49" s="104" t="s">
        <v>186</v>
      </c>
      <c r="B49" s="105" t="s">
        <v>226</v>
      </c>
      <c r="C49" s="67">
        <v>11</v>
      </c>
      <c r="D49" s="94"/>
      <c r="E49" s="69">
        <v>0</v>
      </c>
      <c r="F49" s="68"/>
      <c r="G49" s="68"/>
      <c r="H49" s="70"/>
      <c r="I49" s="71"/>
      <c r="J49" s="72"/>
      <c r="K49" s="76"/>
      <c r="L49" s="77"/>
      <c r="M49" s="75"/>
    </row>
    <row r="50" spans="1:13" ht="16.5" thickBot="1" x14ac:dyDescent="0.3">
      <c r="A50" s="112"/>
      <c r="B50" s="113"/>
      <c r="C50" s="67">
        <v>50</v>
      </c>
      <c r="D50" s="98">
        <v>90000</v>
      </c>
      <c r="E50" s="99">
        <v>90000</v>
      </c>
      <c r="F50" s="79"/>
      <c r="G50" s="79">
        <v>90000</v>
      </c>
      <c r="H50" s="80">
        <v>90000</v>
      </c>
      <c r="I50" s="81"/>
      <c r="J50" s="82"/>
      <c r="K50" s="83">
        <v>90000</v>
      </c>
      <c r="L50" s="84"/>
      <c r="M50" s="85"/>
    </row>
    <row r="51" spans="1:13" ht="15.75" x14ac:dyDescent="0.25">
      <c r="C51" s="100"/>
      <c r="D51" s="52"/>
      <c r="E51" s="52"/>
    </row>
    <row r="52" spans="1:13" ht="15.75" x14ac:dyDescent="0.25">
      <c r="C52" s="88"/>
      <c r="D52" s="52"/>
      <c r="E52" s="52">
        <f>SUM(E6+E8+E10+E12+E14+E16+E18+E20+E22+E24+E26+E28+E30+E32+E34+E36+E38+E40+E42+E44+E46+E48+E50)</f>
        <v>3183966</v>
      </c>
      <c r="F52" s="52"/>
    </row>
    <row r="53" spans="1:13" x14ac:dyDescent="0.25">
      <c r="B53" s="31" t="s">
        <v>200</v>
      </c>
      <c r="D53" s="52"/>
    </row>
    <row r="54" spans="1:13" x14ac:dyDescent="0.25">
      <c r="B54" t="s">
        <v>201</v>
      </c>
    </row>
  </sheetData>
  <mergeCells count="49">
    <mergeCell ref="A45:A46"/>
    <mergeCell ref="B45:B46"/>
    <mergeCell ref="A47:A48"/>
    <mergeCell ref="B47:B48"/>
    <mergeCell ref="A49:A50"/>
    <mergeCell ref="B49:B50"/>
    <mergeCell ref="A39:A40"/>
    <mergeCell ref="B39:B40"/>
    <mergeCell ref="A41:A42"/>
    <mergeCell ref="B41:B42"/>
    <mergeCell ref="A43:A44"/>
    <mergeCell ref="B43:B44"/>
    <mergeCell ref="A33:A34"/>
    <mergeCell ref="B33:B34"/>
    <mergeCell ref="A35:A36"/>
    <mergeCell ref="B35:B36"/>
    <mergeCell ref="A37:A38"/>
    <mergeCell ref="B37:B38"/>
    <mergeCell ref="A27:A28"/>
    <mergeCell ref="B27:B28"/>
    <mergeCell ref="A29:A30"/>
    <mergeCell ref="B29:B30"/>
    <mergeCell ref="A31:A32"/>
    <mergeCell ref="B31:B32"/>
    <mergeCell ref="A21:A22"/>
    <mergeCell ref="B21:B22"/>
    <mergeCell ref="A23:A24"/>
    <mergeCell ref="B23:B24"/>
    <mergeCell ref="A25:A26"/>
    <mergeCell ref="B25:B26"/>
    <mergeCell ref="A15:A16"/>
    <mergeCell ref="B15:B16"/>
    <mergeCell ref="A17:A18"/>
    <mergeCell ref="B17:B18"/>
    <mergeCell ref="A19:A20"/>
    <mergeCell ref="B19:B20"/>
    <mergeCell ref="A9:A10"/>
    <mergeCell ref="B9:B10"/>
    <mergeCell ref="A11:A12"/>
    <mergeCell ref="B11:B12"/>
    <mergeCell ref="A13:A14"/>
    <mergeCell ref="B13:B14"/>
    <mergeCell ref="A7:A8"/>
    <mergeCell ref="B7:B8"/>
    <mergeCell ref="E3:G3"/>
    <mergeCell ref="H3:J3"/>
    <mergeCell ref="K3:M3"/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OBJAVA_2027</vt:lpstr>
      <vt:lpstr>Osnovne škole</vt:lpstr>
      <vt:lpstr>Srednje škole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Biserka Galešić</dc:creator>
  <cp:lastModifiedBy>Biserka Galešić</cp:lastModifiedBy>
  <dcterms:created xsi:type="dcterms:W3CDTF">2026-10-20T11:49:11Z</dcterms:created>
  <dcterms:modified xsi:type="dcterms:W3CDTF">2026-10-20T11:58:41Z</dcterms:modified>
</cp:coreProperties>
</file>