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5\UPUTE ŽUPANIJA\ZA WEB\"/>
    </mc:Choice>
  </mc:AlternateContent>
  <xr:revisionPtr revIDLastSave="0" documentId="13_ncr:1_{86113948-C27C-4409-B49C-2869C2CD7ECF}" xr6:coauthVersionLast="36" xr6:coauthVersionMax="47" xr10:uidLastSave="{00000000-0000-0000-0000-000000000000}"/>
  <bookViews>
    <workbookView xWindow="0" yWindow="0" windowWidth="28800" windowHeight="11625" activeTab="2" xr2:uid="{9C0F5284-B5B3-4A25-A38C-035627B02703}"/>
  </bookViews>
  <sheets>
    <sheet name="OBJAVA" sheetId="1" r:id="rId1"/>
    <sheet name="Osnovne škole" sheetId="2" r:id="rId2"/>
    <sheet name="Srednje škol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M11" i="1"/>
  <c r="M10" i="1"/>
  <c r="J12" i="1"/>
  <c r="J11" i="1"/>
  <c r="J10" i="1"/>
  <c r="E64" i="2"/>
  <c r="E52" i="3"/>
  <c r="O50" i="3"/>
  <c r="O49" i="3"/>
  <c r="O48" i="3"/>
  <c r="O47" i="3"/>
  <c r="K48" i="3"/>
  <c r="K49" i="3"/>
  <c r="K50" i="3"/>
  <c r="K47" i="3"/>
  <c r="G47" i="3"/>
  <c r="G42" i="2"/>
  <c r="O59" i="2"/>
  <c r="O60" i="2"/>
  <c r="O61" i="2"/>
  <c r="O62" i="2"/>
  <c r="G60" i="2"/>
  <c r="G61" i="2"/>
  <c r="G62" i="2"/>
  <c r="G58" i="2"/>
  <c r="G59" i="2"/>
  <c r="I50" i="3" l="1"/>
  <c r="I48" i="3"/>
  <c r="O46" i="3"/>
  <c r="K46" i="3"/>
  <c r="G46" i="3"/>
  <c r="O45" i="3"/>
  <c r="K45" i="3"/>
  <c r="G45" i="3"/>
  <c r="O44" i="3"/>
  <c r="K44" i="3"/>
  <c r="I44" i="3"/>
  <c r="G44" i="3"/>
  <c r="O43" i="3"/>
  <c r="K43" i="3"/>
  <c r="G43" i="3"/>
  <c r="O42" i="3"/>
  <c r="K42" i="3"/>
  <c r="I42" i="3"/>
  <c r="G42" i="3"/>
  <c r="K41" i="3"/>
  <c r="L41" i="3" s="1"/>
  <c r="O41" i="3" s="1"/>
  <c r="G41" i="3"/>
  <c r="H41" i="3" s="1"/>
  <c r="O40" i="3"/>
  <c r="K40" i="3"/>
  <c r="I40" i="3"/>
  <c r="G40" i="3"/>
  <c r="O39" i="3"/>
  <c r="K39" i="3"/>
  <c r="G39" i="3"/>
  <c r="O38" i="3"/>
  <c r="K38" i="3"/>
  <c r="I38" i="3"/>
  <c r="G38" i="3"/>
  <c r="O37" i="3"/>
  <c r="K37" i="3"/>
  <c r="G37" i="3"/>
  <c r="O36" i="3"/>
  <c r="K36" i="3"/>
  <c r="I36" i="3"/>
  <c r="G36" i="3"/>
  <c r="O35" i="3"/>
  <c r="K35" i="3"/>
  <c r="G35" i="3"/>
  <c r="O34" i="3"/>
  <c r="K34" i="3"/>
  <c r="I34" i="3"/>
  <c r="G34" i="3"/>
  <c r="O33" i="3"/>
  <c r="K33" i="3"/>
  <c r="G33" i="3"/>
  <c r="O32" i="3"/>
  <c r="K32" i="3"/>
  <c r="I32" i="3"/>
  <c r="G32" i="3"/>
  <c r="O31" i="3"/>
  <c r="K31" i="3"/>
  <c r="G31" i="3"/>
  <c r="O30" i="3"/>
  <c r="K30" i="3"/>
  <c r="I30" i="3"/>
  <c r="G30" i="3"/>
  <c r="O29" i="3"/>
  <c r="K29" i="3"/>
  <c r="G29" i="3"/>
  <c r="O28" i="3"/>
  <c r="K28" i="3"/>
  <c r="I28" i="3"/>
  <c r="G28" i="3"/>
  <c r="O27" i="3"/>
  <c r="K27" i="3"/>
  <c r="G27" i="3"/>
  <c r="O26" i="3"/>
  <c r="K26" i="3"/>
  <c r="I26" i="3"/>
  <c r="G26" i="3"/>
  <c r="O25" i="3"/>
  <c r="G25" i="3"/>
  <c r="O24" i="3"/>
  <c r="K24" i="3"/>
  <c r="I24" i="3"/>
  <c r="G24" i="3"/>
  <c r="O23" i="3"/>
  <c r="K23" i="3"/>
  <c r="G23" i="3"/>
  <c r="O22" i="3"/>
  <c r="K22" i="3"/>
  <c r="I22" i="3"/>
  <c r="G22" i="3"/>
  <c r="O21" i="3"/>
  <c r="K21" i="3"/>
  <c r="G21" i="3"/>
  <c r="O20" i="3"/>
  <c r="K20" i="3"/>
  <c r="I20" i="3"/>
  <c r="G20" i="3"/>
  <c r="O19" i="3"/>
  <c r="K19" i="3"/>
  <c r="G19" i="3"/>
  <c r="O18" i="3"/>
  <c r="K18" i="3"/>
  <c r="I18" i="3"/>
  <c r="G18" i="3"/>
  <c r="O17" i="3"/>
  <c r="K17" i="3"/>
  <c r="G17" i="3"/>
  <c r="O16" i="3"/>
  <c r="K16" i="3"/>
  <c r="I16" i="3"/>
  <c r="G16" i="3"/>
  <c r="O15" i="3"/>
  <c r="K15" i="3"/>
  <c r="G15" i="3"/>
  <c r="O14" i="3"/>
  <c r="K14" i="3"/>
  <c r="I14" i="3"/>
  <c r="G14" i="3"/>
  <c r="O13" i="3"/>
  <c r="K13" i="3"/>
  <c r="G13" i="3"/>
  <c r="O12" i="3"/>
  <c r="K12" i="3"/>
  <c r="I12" i="3"/>
  <c r="G12" i="3"/>
  <c r="O11" i="3"/>
  <c r="K11" i="3"/>
  <c r="G11" i="3"/>
  <c r="O10" i="3"/>
  <c r="K10" i="3"/>
  <c r="I10" i="3"/>
  <c r="G10" i="3"/>
  <c r="O9" i="3"/>
  <c r="K9" i="3"/>
  <c r="G9" i="3"/>
  <c r="O8" i="3"/>
  <c r="K8" i="3"/>
  <c r="I8" i="3"/>
  <c r="G8" i="3"/>
  <c r="O7" i="3"/>
  <c r="K7" i="3"/>
  <c r="G7" i="3"/>
  <c r="O6" i="3"/>
  <c r="K6" i="3"/>
  <c r="I6" i="3"/>
  <c r="G6" i="3"/>
  <c r="O5" i="3"/>
  <c r="K5" i="3"/>
  <c r="G5" i="3"/>
  <c r="K62" i="2"/>
  <c r="I62" i="2"/>
  <c r="K61" i="2"/>
  <c r="K60" i="2"/>
  <c r="I60" i="2"/>
  <c r="K59" i="2"/>
  <c r="O58" i="2"/>
  <c r="K58" i="2"/>
  <c r="I58" i="2"/>
  <c r="O57" i="2"/>
  <c r="K57" i="2"/>
  <c r="G57" i="2"/>
  <c r="O56" i="2"/>
  <c r="K56" i="2"/>
  <c r="I56" i="2"/>
  <c r="G56" i="2"/>
  <c r="O55" i="2"/>
  <c r="K55" i="2"/>
  <c r="G55" i="2"/>
  <c r="O54" i="2"/>
  <c r="K54" i="2"/>
  <c r="I54" i="2"/>
  <c r="G54" i="2"/>
  <c r="O53" i="2"/>
  <c r="K53" i="2"/>
  <c r="G53" i="2"/>
  <c r="O52" i="2"/>
  <c r="K52" i="2"/>
  <c r="I52" i="2"/>
  <c r="G52" i="2"/>
  <c r="O51" i="2"/>
  <c r="K51" i="2"/>
  <c r="G51" i="2"/>
  <c r="O50" i="2"/>
  <c r="K50" i="2"/>
  <c r="I50" i="2"/>
  <c r="G50" i="2"/>
  <c r="O49" i="2"/>
  <c r="K49" i="2"/>
  <c r="G49" i="2"/>
  <c r="O48" i="2"/>
  <c r="K48" i="2"/>
  <c r="I48" i="2"/>
  <c r="G48" i="2"/>
  <c r="O47" i="2"/>
  <c r="K47" i="2"/>
  <c r="G47" i="2"/>
  <c r="O46" i="2"/>
  <c r="K46" i="2"/>
  <c r="I46" i="2"/>
  <c r="G46" i="2"/>
  <c r="O45" i="2"/>
  <c r="K45" i="2"/>
  <c r="G45" i="2"/>
  <c r="O44" i="2"/>
  <c r="K44" i="2"/>
  <c r="I44" i="2"/>
  <c r="G44" i="2"/>
  <c r="O43" i="2"/>
  <c r="K43" i="2"/>
  <c r="G43" i="2"/>
  <c r="O42" i="2"/>
  <c r="K42" i="2"/>
  <c r="I42" i="2"/>
  <c r="O41" i="2"/>
  <c r="K41" i="2"/>
  <c r="G41" i="2"/>
  <c r="O40" i="2"/>
  <c r="K40" i="2"/>
  <c r="I40" i="2"/>
  <c r="G40" i="2"/>
  <c r="O39" i="2"/>
  <c r="K39" i="2"/>
  <c r="G39" i="2"/>
  <c r="O38" i="2"/>
  <c r="K38" i="2"/>
  <c r="I38" i="2"/>
  <c r="G38" i="2"/>
  <c r="O37" i="2"/>
  <c r="K37" i="2"/>
  <c r="G37" i="2"/>
  <c r="O36" i="2"/>
  <c r="K36" i="2"/>
  <c r="I36" i="2"/>
  <c r="G36" i="2"/>
  <c r="O35" i="2"/>
  <c r="K35" i="2"/>
  <c r="G35" i="2"/>
  <c r="O34" i="2"/>
  <c r="K34" i="2"/>
  <c r="I34" i="2"/>
  <c r="G34" i="2"/>
  <c r="O33" i="2"/>
  <c r="K33" i="2"/>
  <c r="G33" i="2"/>
  <c r="O32" i="2"/>
  <c r="K32" i="2"/>
  <c r="I32" i="2"/>
  <c r="G32" i="2"/>
  <c r="O31" i="2"/>
  <c r="K31" i="2"/>
  <c r="G31" i="2"/>
  <c r="O30" i="2"/>
  <c r="K30" i="2"/>
  <c r="I30" i="2"/>
  <c r="G30" i="2"/>
  <c r="O29" i="2"/>
  <c r="K29" i="2"/>
  <c r="G29" i="2"/>
  <c r="O28" i="2"/>
  <c r="K28" i="2"/>
  <c r="I28" i="2"/>
  <c r="G28" i="2"/>
  <c r="O27" i="2"/>
  <c r="K27" i="2"/>
  <c r="G27" i="2"/>
  <c r="O26" i="2"/>
  <c r="K26" i="2"/>
  <c r="I26" i="2"/>
  <c r="G26" i="2"/>
  <c r="O25" i="2"/>
  <c r="K25" i="2"/>
  <c r="G25" i="2"/>
  <c r="O24" i="2"/>
  <c r="K24" i="2"/>
  <c r="I24" i="2"/>
  <c r="G24" i="2"/>
  <c r="O23" i="2"/>
  <c r="K23" i="2"/>
  <c r="G23" i="2"/>
  <c r="O22" i="2"/>
  <c r="K22" i="2"/>
  <c r="I22" i="2"/>
  <c r="G22" i="2"/>
  <c r="O21" i="2"/>
  <c r="K21" i="2"/>
  <c r="G21" i="2"/>
  <c r="O20" i="2"/>
  <c r="K20" i="2"/>
  <c r="I20" i="2"/>
  <c r="G20" i="2"/>
  <c r="O19" i="2"/>
  <c r="K19" i="2"/>
  <c r="G19" i="2"/>
  <c r="O18" i="2"/>
  <c r="K18" i="2"/>
  <c r="I18" i="2"/>
  <c r="G18" i="2"/>
  <c r="O17" i="2"/>
  <c r="K17" i="2"/>
  <c r="G17" i="2"/>
  <c r="O16" i="2"/>
  <c r="K16" i="2"/>
  <c r="I16" i="2"/>
  <c r="G16" i="2"/>
  <c r="O15" i="2"/>
  <c r="K15" i="2"/>
  <c r="G15" i="2"/>
  <c r="O14" i="2"/>
  <c r="K14" i="2"/>
  <c r="I14" i="2"/>
  <c r="G14" i="2"/>
  <c r="O13" i="2"/>
  <c r="K13" i="2"/>
  <c r="G13" i="2"/>
  <c r="O12" i="2"/>
  <c r="K12" i="2"/>
  <c r="I12" i="2"/>
  <c r="G12" i="2"/>
  <c r="O11" i="2"/>
  <c r="K11" i="2"/>
  <c r="G11" i="2"/>
  <c r="O10" i="2"/>
  <c r="K10" i="2"/>
  <c r="I10" i="2"/>
  <c r="G10" i="2"/>
  <c r="O9" i="2"/>
  <c r="K9" i="2"/>
  <c r="G9" i="2"/>
  <c r="O8" i="2"/>
  <c r="K8" i="2"/>
  <c r="I8" i="2"/>
  <c r="G8" i="2"/>
  <c r="O7" i="2"/>
  <c r="K7" i="2"/>
  <c r="G7" i="2"/>
  <c r="O6" i="2"/>
  <c r="K6" i="2"/>
  <c r="I6" i="2"/>
  <c r="G6" i="2"/>
  <c r="O5" i="2"/>
  <c r="K5" i="2"/>
  <c r="G5" i="2"/>
  <c r="L69" i="1"/>
  <c r="I69" i="1"/>
  <c r="F69" i="1"/>
  <c r="E69" i="1"/>
  <c r="D69" i="1"/>
  <c r="C69" i="1"/>
  <c r="M68" i="1"/>
  <c r="J68" i="1"/>
  <c r="G68" i="1"/>
  <c r="J67" i="1"/>
  <c r="G67" i="1"/>
  <c r="G66" i="1"/>
  <c r="M65" i="1"/>
  <c r="J65" i="1"/>
  <c r="G65" i="1"/>
  <c r="L64" i="1"/>
  <c r="I64" i="1"/>
  <c r="G64" i="1"/>
  <c r="F64" i="1"/>
  <c r="E64" i="1"/>
  <c r="D64" i="1"/>
  <c r="C64" i="1"/>
  <c r="M63" i="1"/>
  <c r="M64" i="1" s="1"/>
  <c r="H64" i="1"/>
  <c r="G63" i="1"/>
  <c r="L62" i="1"/>
  <c r="I62" i="1"/>
  <c r="F62" i="1"/>
  <c r="E62" i="1"/>
  <c r="D62" i="1"/>
  <c r="C62" i="1"/>
  <c r="M61" i="1"/>
  <c r="J61" i="1"/>
  <c r="G61" i="1"/>
  <c r="M60" i="1"/>
  <c r="J60" i="1"/>
  <c r="G60" i="1"/>
  <c r="J59" i="1"/>
  <c r="G59" i="1"/>
  <c r="L58" i="1"/>
  <c r="K58" i="1"/>
  <c r="I58" i="1"/>
  <c r="H58" i="1"/>
  <c r="G58" i="1"/>
  <c r="F58" i="1"/>
  <c r="E58" i="1"/>
  <c r="D58" i="1"/>
  <c r="C58" i="1"/>
  <c r="M57" i="1"/>
  <c r="J57" i="1"/>
  <c r="G57" i="1"/>
  <c r="M56" i="1"/>
  <c r="J56" i="1"/>
  <c r="G56" i="1"/>
  <c r="H55" i="1"/>
  <c r="J55" i="1" s="1"/>
  <c r="G55" i="1"/>
  <c r="G54" i="1"/>
  <c r="F54" i="1"/>
  <c r="I54" i="1" s="1"/>
  <c r="L54" i="1" s="1"/>
  <c r="E54" i="1"/>
  <c r="H54" i="1" s="1"/>
  <c r="L53" i="1"/>
  <c r="F53" i="1"/>
  <c r="E53" i="1"/>
  <c r="D53" i="1"/>
  <c r="C53" i="1"/>
  <c r="M52" i="1"/>
  <c r="J52" i="1"/>
  <c r="G52" i="1"/>
  <c r="M51" i="1"/>
  <c r="J51" i="1"/>
  <c r="G51" i="1"/>
  <c r="M50" i="1"/>
  <c r="J50" i="1"/>
  <c r="G50" i="1"/>
  <c r="M49" i="1"/>
  <c r="J49" i="1"/>
  <c r="G49" i="1"/>
  <c r="M48" i="1"/>
  <c r="J48" i="1"/>
  <c r="G48" i="1"/>
  <c r="M47" i="1"/>
  <c r="H47" i="1"/>
  <c r="J47" i="1" s="1"/>
  <c r="G47" i="1"/>
  <c r="M46" i="1"/>
  <c r="J46" i="1"/>
  <c r="G46" i="1"/>
  <c r="M45" i="1"/>
  <c r="J45" i="1"/>
  <c r="G45" i="1"/>
  <c r="M44" i="1"/>
  <c r="J44" i="1"/>
  <c r="G44" i="1"/>
  <c r="M43" i="1"/>
  <c r="J43" i="1"/>
  <c r="G43" i="1"/>
  <c r="I42" i="1"/>
  <c r="I53" i="1" s="1"/>
  <c r="H42" i="1"/>
  <c r="K42" i="1" s="1"/>
  <c r="M42" i="1" s="1"/>
  <c r="G42" i="1"/>
  <c r="M41" i="1"/>
  <c r="H41" i="1"/>
  <c r="J41" i="1" s="1"/>
  <c r="G41" i="1"/>
  <c r="L40" i="1"/>
  <c r="I40" i="1"/>
  <c r="F40" i="1"/>
  <c r="E40" i="1"/>
  <c r="D40" i="1"/>
  <c r="C40" i="1"/>
  <c r="M39" i="1"/>
  <c r="J39" i="1"/>
  <c r="G39" i="1"/>
  <c r="H38" i="1"/>
  <c r="J38" i="1" s="1"/>
  <c r="G38" i="1"/>
  <c r="G40" i="1" s="1"/>
  <c r="L37" i="1"/>
  <c r="I37" i="1"/>
  <c r="F37" i="1"/>
  <c r="E37" i="1"/>
  <c r="D37" i="1"/>
  <c r="C37" i="1"/>
  <c r="M36" i="1"/>
  <c r="J36" i="1"/>
  <c r="H36" i="1"/>
  <c r="G36" i="1"/>
  <c r="M35" i="1"/>
  <c r="J35" i="1"/>
  <c r="G35" i="1"/>
  <c r="M34" i="1"/>
  <c r="J34" i="1"/>
  <c r="G34" i="1"/>
  <c r="M33" i="1"/>
  <c r="J33" i="1"/>
  <c r="H33" i="1"/>
  <c r="G33" i="1"/>
  <c r="M32" i="1"/>
  <c r="J32" i="1"/>
  <c r="G32" i="1"/>
  <c r="M31" i="1"/>
  <c r="H31" i="1"/>
  <c r="J31" i="1" s="1"/>
  <c r="G31" i="1"/>
  <c r="J30" i="1"/>
  <c r="G30" i="1"/>
  <c r="L29" i="1"/>
  <c r="F29" i="1"/>
  <c r="E29" i="1"/>
  <c r="D29" i="1"/>
  <c r="C29" i="1"/>
  <c r="M28" i="1"/>
  <c r="J28" i="1"/>
  <c r="G28" i="1"/>
  <c r="M27" i="1"/>
  <c r="H27" i="1"/>
  <c r="J27" i="1" s="1"/>
  <c r="G27" i="1"/>
  <c r="I26" i="1"/>
  <c r="I29" i="1" s="1"/>
  <c r="H26" i="1"/>
  <c r="K26" i="1" s="1"/>
  <c r="M26" i="1" s="1"/>
  <c r="G26" i="1"/>
  <c r="M25" i="1"/>
  <c r="J25" i="1"/>
  <c r="G25" i="1"/>
  <c r="L24" i="1"/>
  <c r="I24" i="1"/>
  <c r="F24" i="1"/>
  <c r="E24" i="1"/>
  <c r="D24" i="1"/>
  <c r="C24" i="1"/>
  <c r="M23" i="1"/>
  <c r="J23" i="1"/>
  <c r="G23" i="1"/>
  <c r="H22" i="1"/>
  <c r="J22" i="1" s="1"/>
  <c r="G22" i="1"/>
  <c r="M21" i="1"/>
  <c r="H21" i="1"/>
  <c r="J21" i="1" s="1"/>
  <c r="G21" i="1"/>
  <c r="M20" i="1"/>
  <c r="J20" i="1"/>
  <c r="G20" i="1"/>
  <c r="M19" i="1"/>
  <c r="J19" i="1"/>
  <c r="H19" i="1"/>
  <c r="G19" i="1"/>
  <c r="M18" i="1"/>
  <c r="H18" i="1"/>
  <c r="J18" i="1" s="1"/>
  <c r="G18" i="1"/>
  <c r="H17" i="1"/>
  <c r="M17" i="1" s="1"/>
  <c r="G17" i="1"/>
  <c r="H16" i="1"/>
  <c r="J16" i="1" s="1"/>
  <c r="G16" i="1"/>
  <c r="M15" i="1"/>
  <c r="J15" i="1"/>
  <c r="H15" i="1"/>
  <c r="G15" i="1"/>
  <c r="M14" i="1"/>
  <c r="H14" i="1"/>
  <c r="J14" i="1" s="1"/>
  <c r="G14" i="1"/>
  <c r="L13" i="1"/>
  <c r="I13" i="1"/>
  <c r="F13" i="1"/>
  <c r="E13" i="1"/>
  <c r="D13" i="1"/>
  <c r="C13" i="1"/>
  <c r="G12" i="1"/>
  <c r="G11" i="1"/>
  <c r="G13" i="1" s="1"/>
  <c r="M13" i="1"/>
  <c r="H13" i="1"/>
  <c r="G10" i="1"/>
  <c r="L9" i="1"/>
  <c r="I9" i="1"/>
  <c r="G9" i="1"/>
  <c r="F9" i="1"/>
  <c r="E9" i="1"/>
  <c r="D9" i="1"/>
  <c r="C9" i="1"/>
  <c r="M8" i="1"/>
  <c r="M9" i="1" s="1"/>
  <c r="H9" i="1"/>
  <c r="G8" i="1"/>
  <c r="J17" i="1" l="1"/>
  <c r="K55" i="1"/>
  <c r="M55" i="1" s="1"/>
  <c r="J58" i="1"/>
  <c r="G53" i="1"/>
  <c r="G29" i="1"/>
  <c r="K53" i="1"/>
  <c r="G24" i="1"/>
  <c r="J13" i="1"/>
  <c r="M58" i="1"/>
  <c r="G69" i="1"/>
  <c r="J9" i="1"/>
  <c r="J62" i="1"/>
  <c r="J69" i="1"/>
  <c r="G62" i="1"/>
  <c r="G37" i="1"/>
  <c r="J64" i="1"/>
  <c r="H37" i="1"/>
  <c r="J37" i="1"/>
  <c r="M53" i="1"/>
  <c r="J54" i="1"/>
  <c r="K54" i="1"/>
  <c r="M54" i="1" s="1"/>
  <c r="K29" i="1"/>
  <c r="M29" i="1"/>
  <c r="H69" i="1"/>
  <c r="K9" i="1"/>
  <c r="K13" i="1"/>
  <c r="M16" i="1"/>
  <c r="M22" i="1"/>
  <c r="J26" i="1"/>
  <c r="H29" i="1"/>
  <c r="J29" i="1" s="1"/>
  <c r="K38" i="1"/>
  <c r="J42" i="1"/>
  <c r="J53" i="1" s="1"/>
  <c r="H53" i="1"/>
  <c r="K59" i="1"/>
  <c r="K64" i="1"/>
  <c r="M67" i="1"/>
  <c r="M69" i="1" s="1"/>
  <c r="J8" i="1"/>
  <c r="H62" i="1"/>
  <c r="J63" i="1"/>
  <c r="H24" i="1"/>
  <c r="J24" i="1" s="1"/>
  <c r="H40" i="1"/>
  <c r="J40" i="1" s="1"/>
  <c r="M24" i="1" l="1"/>
  <c r="K37" i="1"/>
  <c r="M30" i="1"/>
  <c r="M37" i="1" s="1"/>
  <c r="K69" i="1"/>
  <c r="M59" i="1"/>
  <c r="M62" i="1" s="1"/>
  <c r="K62" i="1"/>
  <c r="K24" i="1"/>
  <c r="K40" i="1"/>
  <c r="M38" i="1"/>
  <c r="M40" i="1" s="1"/>
</calcChain>
</file>

<file path=xl/sharedStrings.xml><?xml version="1.0" encoding="utf-8"?>
<sst xmlns="http://schemas.openxmlformats.org/spreadsheetml/2006/main" count="288" uniqueCount="208">
  <si>
    <t>Tablica; Limiti ukupnih rashoda po razdjelima proračuna Zadarske županije za izvore financiranja opći prihodi i primici (11 - opći prihodi,</t>
  </si>
  <si>
    <t xml:space="preserve">13 - koncesije u pomorstvu, 14 - brodice, 15 - lovozakupnina, 17 - navodnjavanje, 19 - predfinanciranje), </t>
  </si>
  <si>
    <t xml:space="preserve">izvor 44 - naknada za zadrž. nezak.izgr. zgrada </t>
  </si>
  <si>
    <r>
      <t xml:space="preserve">Svi iznosi iskazani u </t>
    </r>
    <r>
      <rPr>
        <b/>
        <sz val="12"/>
        <color theme="1"/>
        <rFont val="Calibri"/>
        <family val="2"/>
        <charset val="238"/>
        <scheme val="minor"/>
      </rPr>
      <t xml:space="preserve">EURIMA </t>
    </r>
    <r>
      <rPr>
        <sz val="12"/>
        <color theme="1"/>
        <rFont val="Calibri"/>
        <family val="2"/>
        <charset val="238"/>
        <scheme val="minor"/>
      </rPr>
      <t>uz primjenu fiksnog tečaja konverzije prema Odluci Vijeća EU u iznosu od</t>
    </r>
    <r>
      <rPr>
        <b/>
        <sz val="12"/>
        <color theme="1"/>
        <rFont val="Calibri"/>
        <family val="2"/>
        <charset val="238"/>
        <scheme val="minor"/>
      </rPr>
      <t xml:space="preserve"> 7,53450</t>
    </r>
  </si>
  <si>
    <t>2025. godina</t>
  </si>
  <si>
    <t>2026. godina</t>
  </si>
  <si>
    <t>2027. godina</t>
  </si>
  <si>
    <t>Razdjel/Glava</t>
  </si>
  <si>
    <t>Naziv</t>
  </si>
  <si>
    <t>Izvršenje 2023.</t>
  </si>
  <si>
    <t>Rebalans 2024.</t>
  </si>
  <si>
    <t xml:space="preserve">Limit 1 </t>
  </si>
  <si>
    <t xml:space="preserve">Limit 2 </t>
  </si>
  <si>
    <t xml:space="preserve">Plan 2025. </t>
  </si>
  <si>
    <t>Limit 1</t>
  </si>
  <si>
    <t>Limit 2</t>
  </si>
  <si>
    <t>Plan 2026.</t>
  </si>
  <si>
    <t xml:space="preserve"> Limit 2</t>
  </si>
  <si>
    <t>Plan 2027.</t>
  </si>
  <si>
    <t>010-01</t>
  </si>
  <si>
    <t>Ured župana - 11</t>
  </si>
  <si>
    <t>010</t>
  </si>
  <si>
    <t>Ured župana</t>
  </si>
  <si>
    <t>020-01</t>
  </si>
  <si>
    <t xml:space="preserve">UO za financije i proračun - 11 </t>
  </si>
  <si>
    <t>UO za financije i proračun - 44</t>
  </si>
  <si>
    <t>020-02</t>
  </si>
  <si>
    <t>UO za financije i proračun - 11 (kredit ZŽ)</t>
  </si>
  <si>
    <t>020</t>
  </si>
  <si>
    <t>UO za financije i proračun</t>
  </si>
  <si>
    <t>030-01</t>
  </si>
  <si>
    <t>UO za obrazovanje - 11</t>
  </si>
  <si>
    <t>UO za obrazovanje - 19</t>
  </si>
  <si>
    <t>030-02</t>
  </si>
  <si>
    <t>Narodni muzej - 11</t>
  </si>
  <si>
    <t>030-03</t>
  </si>
  <si>
    <t>Kazalište lutaka - 11</t>
  </si>
  <si>
    <t>030-04</t>
  </si>
  <si>
    <t xml:space="preserve">Osnovnoškolsko obrazovanje - 11 </t>
  </si>
  <si>
    <t>Osnovnoškolsko obrazovanje - 19</t>
  </si>
  <si>
    <t>Osnovnoškolsko obrazovanje - 45</t>
  </si>
  <si>
    <t>030-05</t>
  </si>
  <si>
    <t xml:space="preserve">Srednjoškolsko obrazovanje -11 </t>
  </si>
  <si>
    <t>Srednjoškolsko obrazovanje -19</t>
  </si>
  <si>
    <t>Srednjoškolsko obrazovanje -45</t>
  </si>
  <si>
    <t>030</t>
  </si>
  <si>
    <t>UO za obrazovanje</t>
  </si>
  <si>
    <t>040-01</t>
  </si>
  <si>
    <t>UO za zdravstvo  - 11</t>
  </si>
  <si>
    <t>UO za zdravstvo  - 13</t>
  </si>
  <si>
    <t>040-</t>
  </si>
  <si>
    <t>Ustanove u zdravstvu - 11</t>
  </si>
  <si>
    <t>Ustanove u zdravstvu - 45</t>
  </si>
  <si>
    <t>040</t>
  </si>
  <si>
    <t xml:space="preserve">UO za zdravstvo </t>
  </si>
  <si>
    <t>050-01</t>
  </si>
  <si>
    <t>UO za prostorno uređenje - 11</t>
  </si>
  <si>
    <t xml:space="preserve">Izgradnja CGO - 11 </t>
  </si>
  <si>
    <t>UO za prostorno uređenje - 13</t>
  </si>
  <si>
    <t>050-02</t>
  </si>
  <si>
    <t>Natura Jadera - 11</t>
  </si>
  <si>
    <t>Natura Jadera - 13</t>
  </si>
  <si>
    <t>Natura Jadera - 19</t>
  </si>
  <si>
    <t>050-03</t>
  </si>
  <si>
    <t>Zavod za prostorno uređenje -11</t>
  </si>
  <si>
    <t>050</t>
  </si>
  <si>
    <t>UO za prostorno uređenje</t>
  </si>
  <si>
    <t>060-01</t>
  </si>
  <si>
    <t>UO za gospodarstvo - 11</t>
  </si>
  <si>
    <t>UO za gospodarstvo - 14</t>
  </si>
  <si>
    <t>060</t>
  </si>
  <si>
    <t>UO za gospodarstvo</t>
  </si>
  <si>
    <t>070-01</t>
  </si>
  <si>
    <t>UO za poljoprivredu - 11</t>
  </si>
  <si>
    <t>UO za poljoprivredu - 13</t>
  </si>
  <si>
    <t>UO za poljoprivredu - 14</t>
  </si>
  <si>
    <t>UO za poljoprivredu - 15</t>
  </si>
  <si>
    <t>UO za poljoprivredu - 17</t>
  </si>
  <si>
    <t>UO za poljoprivredu - 19</t>
  </si>
  <si>
    <t>070-02</t>
  </si>
  <si>
    <t>Agencija za ruralni razvoj - 11</t>
  </si>
  <si>
    <t>Agencija za ruralni razvoj - 19</t>
  </si>
  <si>
    <t>070-03</t>
  </si>
  <si>
    <t>Ustanova INOVACIJA - 11</t>
  </si>
  <si>
    <t>Ustanova INOVACIJA - 19</t>
  </si>
  <si>
    <t>070-04</t>
  </si>
  <si>
    <t>Agencija za razvoj -Zadra Nova - 11</t>
  </si>
  <si>
    <t>Agencija za razvoj -Zadra Nova - 19</t>
  </si>
  <si>
    <t>070</t>
  </si>
  <si>
    <t>UO za poljoprivredu</t>
  </si>
  <si>
    <t>080 - 01</t>
  </si>
  <si>
    <t>UO za pomorsko dobro - 11</t>
  </si>
  <si>
    <t>080-01</t>
  </si>
  <si>
    <t>UO za pomorsko dobro - 13</t>
  </si>
  <si>
    <t>UO za pomorsko dobro - 14</t>
  </si>
  <si>
    <t>080</t>
  </si>
  <si>
    <t>UO za pomorsko dobro</t>
  </si>
  <si>
    <t>100-01</t>
  </si>
  <si>
    <t>UO za pravne i zajedničke poslove - 11</t>
  </si>
  <si>
    <t>100-02</t>
  </si>
  <si>
    <t>Vijeće srpske nacionalne manjine</t>
  </si>
  <si>
    <t>100-03</t>
  </si>
  <si>
    <t>Vijeće albanske nacionalne manjine</t>
  </si>
  <si>
    <t>UO za pravne i zajedničke poslove</t>
  </si>
  <si>
    <t>110-01</t>
  </si>
  <si>
    <t>UO za javnu nabavu i upravljanje imovinom - 11</t>
  </si>
  <si>
    <t>UO za javnu nabavu i upravljanje imovinom</t>
  </si>
  <si>
    <t>140-01</t>
  </si>
  <si>
    <t>UO za Hr. branitelje, udruge, demogr. i mlade - 11</t>
  </si>
  <si>
    <t>UO za Hr. branitelje, udruge, demogr. i mlade - 19</t>
  </si>
  <si>
    <t>140-02</t>
  </si>
  <si>
    <t>Dom za starije i nemoćne - 11</t>
  </si>
  <si>
    <t>Dom za starije i nemoćne - 45</t>
  </si>
  <si>
    <t xml:space="preserve">UO za Hr. branitelje, udruge, demogr. i mlade </t>
  </si>
  <si>
    <t>Tablica; Limiti ukupnih rashoda osnovnih škola za izvore financiranja 11 -  opći prihodi i primici i 45 -fond poravnanja i dodatni udio u porezu na dohodak</t>
  </si>
  <si>
    <t>R.B.</t>
  </si>
  <si>
    <t>Izvor</t>
  </si>
  <si>
    <t>Plan 2024.</t>
  </si>
  <si>
    <t xml:space="preserve">Limit 1. </t>
  </si>
  <si>
    <t xml:space="preserve">Limit 2. </t>
  </si>
  <si>
    <t>Plan 2025.</t>
  </si>
  <si>
    <t>Limit 1.</t>
  </si>
  <si>
    <t>Limit 2.</t>
  </si>
  <si>
    <t>1.</t>
  </si>
  <si>
    <t>Osnovna škola Benkovac</t>
  </si>
  <si>
    <t>2.</t>
  </si>
  <si>
    <t>Osnovna škola Radića Bibinje</t>
  </si>
  <si>
    <t>3.</t>
  </si>
  <si>
    <t>Osnovna škola Biograd na moru</t>
  </si>
  <si>
    <t>4.</t>
  </si>
  <si>
    <t>Osnovna škola Galovac</t>
  </si>
  <si>
    <t>5.</t>
  </si>
  <si>
    <t>OŠ Nikole Tesle Gračac</t>
  </si>
  <si>
    <t>6.</t>
  </si>
  <si>
    <t>OŠ Petar Zoranić Jasenice</t>
  </si>
  <si>
    <t>7.</t>
  </si>
  <si>
    <t xml:space="preserve">OŠ I.G.Kovačića Lišane Ostrovičke </t>
  </si>
  <si>
    <t>8.</t>
  </si>
  <si>
    <t>OŠ Vladimir Nazor Neviđane</t>
  </si>
  <si>
    <t>9.</t>
  </si>
  <si>
    <t>OŠ Petra Zoranića Nin</t>
  </si>
  <si>
    <t>10.</t>
  </si>
  <si>
    <t>Osnovna škola Novigrad</t>
  </si>
  <si>
    <t>11.</t>
  </si>
  <si>
    <t>Osnovna škola Obrovac</t>
  </si>
  <si>
    <t>12.</t>
  </si>
  <si>
    <t>OŠ Jurja Dalmatinca Pag</t>
  </si>
  <si>
    <t>13.</t>
  </si>
  <si>
    <t>Osnovna škola Pakoštane</t>
  </si>
  <si>
    <t>14.</t>
  </si>
  <si>
    <t>Osnovna škola Franka Lisice Polača</t>
  </si>
  <si>
    <t>15.</t>
  </si>
  <si>
    <t>Osnovna škola Poličnik</t>
  </si>
  <si>
    <t>16.</t>
  </si>
  <si>
    <t>OŠ Braće Ribar Posedarje</t>
  </si>
  <si>
    <t>17.</t>
  </si>
  <si>
    <t>OŠ Valentin Klarin Preko</t>
  </si>
  <si>
    <t>18.</t>
  </si>
  <si>
    <t>Osnovna škola Pridraga</t>
  </si>
  <si>
    <t>19.</t>
  </si>
  <si>
    <t>Osnovna škola Privlaka</t>
  </si>
  <si>
    <t>20.</t>
  </si>
  <si>
    <t>OŠ Jurja Barakovića Ražanac</t>
  </si>
  <si>
    <t>21.</t>
  </si>
  <si>
    <t>OŠ Petra Lorinija Sali</t>
  </si>
  <si>
    <t>22.</t>
  </si>
  <si>
    <t>OŠ Petra Zoranića Stankovci</t>
  </si>
  <si>
    <t>23.</t>
  </si>
  <si>
    <t>Osnovna škola Starigrad</t>
  </si>
  <si>
    <t>24.</t>
  </si>
  <si>
    <t>Osnovna škola Sukošan</t>
  </si>
  <si>
    <t>25.</t>
  </si>
  <si>
    <t>Osnovna škola Sv. Filip i Jakov</t>
  </si>
  <si>
    <t>26.</t>
  </si>
  <si>
    <t>OŠ Vladimira Nazora Škabrnja</t>
  </si>
  <si>
    <t>27.</t>
  </si>
  <si>
    <t>Osnovna škola Zemunik</t>
  </si>
  <si>
    <t>28.</t>
  </si>
  <si>
    <t>Kapitalna ulaganja OŠ</t>
  </si>
  <si>
    <t>29.</t>
  </si>
  <si>
    <t>Materijal i usluge za tekuće investicijsko ulaganje u OŠ</t>
  </si>
  <si>
    <t>NAPOMENA:</t>
  </si>
  <si>
    <t xml:space="preserve">Nakon donošenja Odluka o minimalnim financijskim standardima od strane Vlade RH  izvršit će se korekcija limita ukoliko to bude potrebno. </t>
  </si>
  <si>
    <t>Tablica; Limiti ukupnih rashoda srednjih škola za izvore financiranja 11 -  opći prihodi i primici i 45 -fond poravnanja i dodatni udio u porezu na dohodak</t>
  </si>
  <si>
    <t>SŠ kneza Branimira Benkovac</t>
  </si>
  <si>
    <t>SŠ Biograd</t>
  </si>
  <si>
    <t>Glazbena škola Blagoja Berse</t>
  </si>
  <si>
    <t>Ekonomsko-birotehnička i trgovačka škola</t>
  </si>
  <si>
    <t>Gimnazija Franje Petrića</t>
  </si>
  <si>
    <t>Obrtnička škola Gojka Matuline</t>
  </si>
  <si>
    <t>Srednja škola Gračac</t>
  </si>
  <si>
    <t>Hotelijersko-turistička i ugostiteljska škola</t>
  </si>
  <si>
    <t>Gimnazija Jurja Barakovića</t>
  </si>
  <si>
    <t>Prirodoslovno-grafička škola</t>
  </si>
  <si>
    <t>Medicinska škola Ante Kuzmanića</t>
  </si>
  <si>
    <t>Srednja škola Obrovac</t>
  </si>
  <si>
    <t>Srednja škola Bartula Kašića Pag</t>
  </si>
  <si>
    <t>Pomorska škola</t>
  </si>
  <si>
    <t>Poljoprivredna,prehrambena i veterinarska  škola Stanka Ožanića</t>
  </si>
  <si>
    <t>Tehnička škola</t>
  </si>
  <si>
    <t>Škola primijenjene umjetnosti i dizajna</t>
  </si>
  <si>
    <t>umjetnost</t>
  </si>
  <si>
    <t>Gimnazija Vladimira Nazora</t>
  </si>
  <si>
    <t>Strukovna škola Vice Vlatkovića</t>
  </si>
  <si>
    <t>Srednjoškolski đački dom</t>
  </si>
  <si>
    <t>Klasična gimnazija Ivana Pavla II</t>
  </si>
  <si>
    <t>Kapitalna ulaganja SŠ</t>
  </si>
  <si>
    <t>Materijal i usluge za tekuće investicijsko ulaganje u SŠ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</si>
</sst>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i/>
      <u/>
      <sz val="11"/>
      <color rgb="FFFF0000"/>
      <name val="Calibri"/>
      <family val="2"/>
      <charset val="238"/>
      <scheme val="minor"/>
    </font>
    <font>
      <b/>
      <i/>
      <u/>
      <sz val="12"/>
      <color rgb="FFFF000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2"/>
      <name val="Times New Roman CE"/>
      <charset val="238"/>
    </font>
    <font>
      <sz val="1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2">
    <xf numFmtId="0" fontId="0" fillId="0" borderId="0"/>
    <xf numFmtId="0" fontId="14" fillId="0" borderId="0"/>
  </cellStyleXfs>
  <cellXfs count="119">
    <xf numFmtId="0" fontId="0" fillId="0" borderId="0" xfId="0"/>
    <xf numFmtId="0" fontId="2" fillId="0" borderId="0" xfId="0" applyFont="1"/>
    <xf numFmtId="4" fontId="2" fillId="0" borderId="0" xfId="0" applyNumberFormat="1" applyFont="1"/>
    <xf numFmtId="4" fontId="3" fillId="0" borderId="0" xfId="0" applyNumberFormat="1" applyFont="1"/>
    <xf numFmtId="4" fontId="2" fillId="0" borderId="1" xfId="0" applyNumberFormat="1" applyFont="1" applyBorder="1"/>
    <xf numFmtId="0" fontId="0" fillId="0" borderId="5" xfId="0" applyBorder="1"/>
    <xf numFmtId="0" fontId="2" fillId="2" borderId="6" xfId="0" applyFont="1" applyFill="1" applyBorder="1" applyAlignment="1">
      <alignment horizontal="justify" vertical="justify"/>
    </xf>
    <xf numFmtId="0" fontId="2" fillId="2" borderId="6" xfId="0" applyFont="1" applyFill="1" applyBorder="1" applyAlignment="1">
      <alignment horizontal="center"/>
    </xf>
    <xf numFmtId="4" fontId="2" fillId="2" borderId="6" xfId="0" applyNumberFormat="1" applyFont="1" applyFill="1" applyBorder="1" applyAlignment="1">
      <alignment horizontal="left" vertical="justify"/>
    </xf>
    <xf numFmtId="4" fontId="2" fillId="2" borderId="7" xfId="0" applyNumberFormat="1" applyFont="1" applyFill="1" applyBorder="1" applyAlignment="1">
      <alignment horizontal="left" vertical="justify"/>
    </xf>
    <xf numFmtId="4" fontId="3" fillId="3" borderId="8" xfId="0" applyNumberFormat="1" applyFont="1" applyFill="1" applyBorder="1" applyAlignment="1">
      <alignment horizontal="center" vertical="justify"/>
    </xf>
    <xf numFmtId="4" fontId="3" fillId="3" borderId="9" xfId="0" applyNumberFormat="1" applyFont="1" applyFill="1" applyBorder="1" applyAlignment="1">
      <alignment horizontal="center" vertical="justify"/>
    </xf>
    <xf numFmtId="4" fontId="3" fillId="4" borderId="10" xfId="0" applyNumberFormat="1" applyFont="1" applyFill="1" applyBorder="1" applyAlignment="1">
      <alignment horizontal="center" vertical="justify"/>
    </xf>
    <xf numFmtId="4" fontId="3" fillId="4" borderId="11" xfId="0" applyNumberFormat="1" applyFont="1" applyFill="1" applyBorder="1" applyAlignment="1">
      <alignment horizontal="center" vertical="justify"/>
    </xf>
    <xf numFmtId="4" fontId="3" fillId="4" borderId="12" xfId="0" applyNumberFormat="1" applyFont="1" applyFill="1" applyBorder="1" applyAlignment="1">
      <alignment horizontal="center" vertical="justify"/>
    </xf>
    <xf numFmtId="4" fontId="3" fillId="5" borderId="13" xfId="0" applyNumberFormat="1" applyFont="1" applyFill="1" applyBorder="1" applyAlignment="1">
      <alignment horizontal="center" vertical="justify"/>
    </xf>
    <xf numFmtId="4" fontId="3" fillId="5" borderId="11" xfId="0" applyNumberFormat="1" applyFont="1" applyFill="1" applyBorder="1" applyAlignment="1">
      <alignment horizontal="center" vertical="justify"/>
    </xf>
    <xf numFmtId="4" fontId="3" fillId="5" borderId="12" xfId="0" applyNumberFormat="1" applyFont="1" applyFill="1" applyBorder="1" applyAlignment="1">
      <alignment horizontal="center" vertical="justify"/>
    </xf>
    <xf numFmtId="0" fontId="2" fillId="0" borderId="6" xfId="0" applyFont="1" applyBorder="1"/>
    <xf numFmtId="4" fontId="2" fillId="0" borderId="6" xfId="0" applyNumberFormat="1" applyFont="1" applyBorder="1"/>
    <xf numFmtId="4" fontId="2" fillId="3" borderId="6" xfId="0" applyNumberFormat="1" applyFont="1" applyFill="1" applyBorder="1"/>
    <xf numFmtId="4" fontId="2" fillId="4" borderId="14" xfId="0" applyNumberFormat="1" applyFont="1" applyFill="1" applyBorder="1"/>
    <xf numFmtId="4" fontId="2" fillId="4" borderId="6" xfId="0" applyNumberFormat="1" applyFont="1" applyFill="1" applyBorder="1"/>
    <xf numFmtId="4" fontId="2" fillId="5" borderId="14" xfId="0" applyNumberFormat="1" applyFont="1" applyFill="1" applyBorder="1"/>
    <xf numFmtId="4" fontId="2" fillId="5" borderId="6" xfId="0" applyNumberFormat="1" applyFont="1" applyFill="1" applyBorder="1"/>
    <xf numFmtId="0" fontId="3" fillId="6" borderId="6" xfId="0" quotePrefix="1" applyFont="1" applyFill="1" applyBorder="1"/>
    <xf numFmtId="0" fontId="3" fillId="6" borderId="6" xfId="0" applyFont="1" applyFill="1" applyBorder="1"/>
    <xf numFmtId="4" fontId="3" fillId="6" borderId="6" xfId="0" applyNumberFormat="1" applyFont="1" applyFill="1" applyBorder="1"/>
    <xf numFmtId="4" fontId="3" fillId="6" borderId="14" xfId="0" applyNumberFormat="1" applyFont="1" applyFill="1" applyBorder="1"/>
    <xf numFmtId="4" fontId="4" fillId="6" borderId="6" xfId="0" applyNumberFormat="1" applyFont="1" applyFill="1" applyBorder="1"/>
    <xf numFmtId="0" fontId="1" fillId="0" borderId="0" xfId="0" applyFont="1"/>
    <xf numFmtId="4" fontId="4" fillId="6" borderId="14" xfId="0" applyNumberFormat="1" applyFont="1" applyFill="1" applyBorder="1"/>
    <xf numFmtId="0" fontId="5" fillId="0" borderId="6" xfId="0" applyFont="1" applyBorder="1"/>
    <xf numFmtId="4" fontId="5" fillId="4" borderId="6" xfId="0" applyNumberFormat="1" applyFont="1" applyFill="1" applyBorder="1"/>
    <xf numFmtId="4" fontId="5" fillId="5" borderId="6" xfId="0" applyNumberFormat="1" applyFont="1" applyFill="1" applyBorder="1"/>
    <xf numFmtId="0" fontId="3" fillId="6" borderId="6" xfId="0" applyFont="1" applyFill="1" applyBorder="1" applyAlignment="1">
      <alignment horizontal="left"/>
    </xf>
    <xf numFmtId="4" fontId="0" fillId="0" borderId="0" xfId="0" applyNumberFormat="1"/>
    <xf numFmtId="0" fontId="6" fillId="0" borderId="0" xfId="0" applyFont="1"/>
    <xf numFmtId="4" fontId="6" fillId="0" borderId="0" xfId="0" applyNumberFormat="1" applyFont="1"/>
    <xf numFmtId="4" fontId="7" fillId="0" borderId="0" xfId="0" applyNumberFormat="1" applyFont="1"/>
    <xf numFmtId="0" fontId="8" fillId="0" borderId="0" xfId="0" applyFont="1"/>
    <xf numFmtId="4" fontId="8" fillId="0" borderId="0" xfId="0" applyNumberFormat="1" applyFont="1"/>
    <xf numFmtId="4" fontId="9" fillId="0" borderId="0" xfId="0" applyNumberFormat="1" applyFont="1"/>
    <xf numFmtId="4" fontId="10" fillId="0" borderId="0" xfId="0" applyNumberFormat="1" applyFont="1"/>
    <xf numFmtId="4" fontId="11" fillId="0" borderId="0" xfId="0" applyNumberFormat="1" applyFont="1"/>
    <xf numFmtId="0" fontId="10" fillId="0" borderId="0" xfId="0" applyFont="1"/>
    <xf numFmtId="4" fontId="1" fillId="0" borderId="0" xfId="0" applyNumberFormat="1" applyFont="1"/>
    <xf numFmtId="4" fontId="10" fillId="0" borderId="0" xfId="0" applyNumberFormat="1" applyFont="1" applyAlignment="1">
      <alignment horizontal="right"/>
    </xf>
    <xf numFmtId="0" fontId="0" fillId="0" borderId="15" xfId="0" applyBorder="1"/>
    <xf numFmtId="0" fontId="2" fillId="2" borderId="19" xfId="0" applyFont="1" applyFill="1" applyBorder="1" applyAlignment="1">
      <alignment horizontal="justify" vertical="justify"/>
    </xf>
    <xf numFmtId="0" fontId="2" fillId="2" borderId="14" xfId="0" applyFont="1" applyFill="1" applyBorder="1" applyAlignment="1">
      <alignment horizontal="center"/>
    </xf>
    <xf numFmtId="4" fontId="0" fillId="2" borderId="20" xfId="0" applyNumberFormat="1" applyFill="1" applyBorder="1" applyAlignment="1">
      <alignment horizontal="left" vertical="justify"/>
    </xf>
    <xf numFmtId="4" fontId="4" fillId="3" borderId="19" xfId="0" applyNumberFormat="1" applyFont="1" applyFill="1" applyBorder="1" applyAlignment="1">
      <alignment horizontal="center" vertical="justify"/>
    </xf>
    <xf numFmtId="4" fontId="4" fillId="3" borderId="14" xfId="0" applyNumberFormat="1" applyFont="1" applyFill="1" applyBorder="1" applyAlignment="1">
      <alignment horizontal="center" vertical="justify"/>
    </xf>
    <xf numFmtId="4" fontId="4" fillId="3" borderId="21" xfId="0" applyNumberFormat="1" applyFont="1" applyFill="1" applyBorder="1" applyAlignment="1">
      <alignment horizontal="center" vertical="justify"/>
    </xf>
    <xf numFmtId="4" fontId="4" fillId="7" borderId="22" xfId="0" applyNumberFormat="1" applyFont="1" applyFill="1" applyBorder="1" applyAlignment="1">
      <alignment horizontal="center" vertical="justify"/>
    </xf>
    <xf numFmtId="4" fontId="4" fillId="7" borderId="19" xfId="0" applyNumberFormat="1" applyFont="1" applyFill="1" applyBorder="1" applyAlignment="1">
      <alignment horizontal="center" vertical="justify"/>
    </xf>
    <xf numFmtId="4" fontId="4" fillId="7" borderId="14" xfId="0" applyNumberFormat="1" applyFont="1" applyFill="1" applyBorder="1" applyAlignment="1">
      <alignment horizontal="center" vertical="justify"/>
    </xf>
    <xf numFmtId="4" fontId="4" fillId="7" borderId="23" xfId="0" applyNumberFormat="1" applyFont="1" applyFill="1" applyBorder="1" applyAlignment="1">
      <alignment horizontal="center" vertical="justify"/>
    </xf>
    <xf numFmtId="4" fontId="4" fillId="2" borderId="19" xfId="0" applyNumberFormat="1" applyFont="1" applyFill="1" applyBorder="1" applyAlignment="1">
      <alignment horizontal="center" vertical="justify"/>
    </xf>
    <xf numFmtId="0" fontId="4" fillId="2" borderId="14" xfId="0" applyFont="1" applyFill="1" applyBorder="1" applyAlignment="1">
      <alignment horizontal="center" vertical="justify"/>
    </xf>
    <xf numFmtId="4" fontId="4" fillId="2" borderId="14" xfId="0" applyNumberFormat="1" applyFont="1" applyFill="1" applyBorder="1" applyAlignment="1">
      <alignment horizontal="center" vertical="justify"/>
    </xf>
    <xf numFmtId="0" fontId="4" fillId="2" borderId="24" xfId="0" applyFont="1" applyFill="1" applyBorder="1" applyAlignment="1">
      <alignment horizontal="center" vertical="justify"/>
    </xf>
    <xf numFmtId="0" fontId="2" fillId="0" borderId="6" xfId="0" applyFont="1" applyBorder="1" applyAlignment="1">
      <alignment horizontal="center"/>
    </xf>
    <xf numFmtId="4" fontId="12" fillId="5" borderId="6" xfId="0" applyNumberFormat="1" applyFont="1" applyFill="1" applyBorder="1"/>
    <xf numFmtId="4" fontId="12" fillId="3" borderId="25" xfId="0" applyNumberFormat="1" applyFont="1" applyFill="1" applyBorder="1"/>
    <xf numFmtId="4" fontId="12" fillId="3" borderId="6" xfId="0" applyNumberFormat="1" applyFont="1" applyFill="1" applyBorder="1"/>
    <xf numFmtId="4" fontId="12" fillId="7" borderId="20" xfId="0" applyNumberFormat="1" applyFont="1" applyFill="1" applyBorder="1"/>
    <xf numFmtId="4" fontId="12" fillId="7" borderId="25" xfId="0" applyNumberFormat="1" applyFont="1" applyFill="1" applyBorder="1"/>
    <xf numFmtId="4" fontId="12" fillId="7" borderId="6" xfId="0" applyNumberFormat="1" applyFont="1" applyFill="1" applyBorder="1"/>
    <xf numFmtId="4" fontId="12" fillId="7" borderId="7" xfId="0" applyNumberFormat="1" applyFont="1" applyFill="1" applyBorder="1"/>
    <xf numFmtId="4" fontId="5" fillId="2" borderId="6" xfId="0" applyNumberFormat="1" applyFont="1" applyFill="1" applyBorder="1" applyAlignment="1">
      <alignment horizontal="center" vertical="justify"/>
    </xf>
    <xf numFmtId="4" fontId="4" fillId="2" borderId="6" xfId="0" applyNumberFormat="1" applyFont="1" applyFill="1" applyBorder="1" applyAlignment="1">
      <alignment horizontal="center" vertical="justify"/>
    </xf>
    <xf numFmtId="4" fontId="13" fillId="2" borderId="7" xfId="0" applyNumberFormat="1" applyFont="1" applyFill="1" applyBorder="1" applyAlignment="1">
      <alignment horizontal="right" vertical="justify"/>
    </xf>
    <xf numFmtId="4" fontId="12" fillId="5" borderId="14" xfId="0" applyNumberFormat="1" applyFont="1" applyFill="1" applyBorder="1"/>
    <xf numFmtId="4" fontId="12" fillId="0" borderId="6" xfId="0" applyNumberFormat="1" applyFont="1" applyBorder="1" applyAlignment="1">
      <alignment horizontal="center"/>
    </xf>
    <xf numFmtId="4" fontId="12" fillId="0" borderId="2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" fontId="12" fillId="0" borderId="13" xfId="0" applyNumberFormat="1" applyFont="1" applyBorder="1" applyAlignment="1">
      <alignment horizontal="center"/>
    </xf>
    <xf numFmtId="4" fontId="12" fillId="3" borderId="10" xfId="0" applyNumberFormat="1" applyFont="1" applyFill="1" applyBorder="1"/>
    <xf numFmtId="4" fontId="12" fillId="3" borderId="11" xfId="0" applyNumberFormat="1" applyFont="1" applyFill="1" applyBorder="1"/>
    <xf numFmtId="4" fontId="12" fillId="7" borderId="10" xfId="0" applyNumberFormat="1" applyFont="1" applyFill="1" applyBorder="1"/>
    <xf numFmtId="4" fontId="12" fillId="7" borderId="11" xfId="0" applyNumberFormat="1" applyFont="1" applyFill="1" applyBorder="1"/>
    <xf numFmtId="4" fontId="12" fillId="7" borderId="12" xfId="0" applyNumberFormat="1" applyFont="1" applyFill="1" applyBorder="1"/>
    <xf numFmtId="4" fontId="4" fillId="2" borderId="11" xfId="0" applyNumberFormat="1" applyFont="1" applyFill="1" applyBorder="1" applyAlignment="1">
      <alignment horizontal="center" vertical="justify"/>
    </xf>
    <xf numFmtId="4" fontId="13" fillId="2" borderId="12" xfId="0" applyNumberFormat="1" applyFont="1" applyFill="1" applyBorder="1" applyAlignment="1">
      <alignment horizontal="right" vertical="justify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justify"/>
    </xf>
    <xf numFmtId="0" fontId="2" fillId="0" borderId="0" xfId="0" applyFont="1" applyAlignment="1">
      <alignment horizontal="center"/>
    </xf>
    <xf numFmtId="4" fontId="12" fillId="0" borderId="0" xfId="0" applyNumberFormat="1" applyFont="1" applyAlignment="1">
      <alignment horizontal="center"/>
    </xf>
    <xf numFmtId="4" fontId="12" fillId="5" borderId="0" xfId="0" applyNumberFormat="1" applyFont="1" applyFill="1"/>
    <xf numFmtId="4" fontId="12" fillId="5" borderId="26" xfId="0" applyNumberFormat="1" applyFont="1" applyFill="1" applyBorder="1"/>
    <xf numFmtId="4" fontId="12" fillId="0" borderId="0" xfId="0" applyNumberFormat="1" applyFont="1"/>
    <xf numFmtId="4" fontId="0" fillId="2" borderId="20" xfId="0" applyNumberFormat="1" applyFill="1" applyBorder="1" applyAlignment="1">
      <alignment horizontal="left"/>
    </xf>
    <xf numFmtId="4" fontId="13" fillId="0" borderId="6" xfId="0" applyNumberFormat="1" applyFont="1" applyBorder="1" applyAlignment="1">
      <alignment horizontal="right"/>
    </xf>
    <xf numFmtId="164" fontId="15" fillId="0" borderId="6" xfId="1" applyNumberFormat="1" applyFont="1" applyBorder="1" applyAlignment="1">
      <alignment horizontal="right"/>
    </xf>
    <xf numFmtId="4" fontId="13" fillId="0" borderId="11" xfId="0" applyNumberFormat="1" applyFont="1" applyBorder="1" applyAlignment="1">
      <alignment horizontal="right"/>
    </xf>
    <xf numFmtId="0" fontId="2" fillId="0" borderId="26" xfId="0" applyFont="1" applyBorder="1" applyAlignment="1">
      <alignment horizontal="center"/>
    </xf>
    <xf numFmtId="4" fontId="5" fillId="2" borderId="11" xfId="0" applyNumberFormat="1" applyFont="1" applyFill="1" applyBorder="1" applyAlignment="1">
      <alignment horizontal="center" vertical="justify"/>
    </xf>
    <xf numFmtId="4" fontId="4" fillId="3" borderId="27" xfId="0" applyNumberFormat="1" applyFont="1" applyFill="1" applyBorder="1" applyAlignment="1">
      <alignment horizontal="center" vertical="justify"/>
    </xf>
    <xf numFmtId="4" fontId="4" fillId="2" borderId="28" xfId="0" applyNumberFormat="1" applyFont="1" applyFill="1" applyBorder="1" applyAlignment="1">
      <alignment horizontal="center" vertical="justify"/>
    </xf>
    <xf numFmtId="0" fontId="4" fillId="2" borderId="21" xfId="0" applyFont="1" applyFill="1" applyBorder="1" applyAlignment="1">
      <alignment horizontal="center" vertical="justify"/>
    </xf>
    <xf numFmtId="4" fontId="13" fillId="2" borderId="6" xfId="0" applyNumberFormat="1" applyFont="1" applyFill="1" applyBorder="1" applyAlignment="1">
      <alignment horizontal="right" vertical="justify"/>
    </xf>
    <xf numFmtId="4" fontId="13" fillId="2" borderId="11" xfId="0" applyNumberFormat="1" applyFont="1" applyFill="1" applyBorder="1" applyAlignment="1">
      <alignment horizontal="right" vertical="justify"/>
    </xf>
    <xf numFmtId="4" fontId="12" fillId="3" borderId="7" xfId="0" applyNumberFormat="1" applyFont="1" applyFill="1" applyBorder="1"/>
    <xf numFmtId="4" fontId="12" fillId="3" borderId="12" xfId="0" applyNumberFormat="1" applyFont="1" applyFill="1" applyBorder="1"/>
    <xf numFmtId="4" fontId="3" fillId="0" borderId="2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4" xfId="0" applyNumberFormat="1" applyFont="1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justify"/>
    </xf>
    <xf numFmtId="0" fontId="2" fillId="0" borderId="11" xfId="0" applyFont="1" applyBorder="1" applyAlignment="1">
      <alignment horizontal="left" vertical="justify"/>
    </xf>
    <xf numFmtId="0" fontId="2" fillId="5" borderId="2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 vertical="justify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</cellXfs>
  <cellStyles count="2">
    <cellStyle name="Normalno" xfId="0" builtinId="0"/>
    <cellStyle name="Obično_dec2007" xfId="1" xr:uid="{679ABF0C-3A5E-454F-BA07-D879ABEA1F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E2B84-9595-462A-A60B-E668B7058CE0}">
  <sheetPr>
    <tabColor theme="3" tint="0.59999389629810485"/>
    <pageSetUpPr fitToPage="1"/>
  </sheetPr>
  <dimension ref="A1:O97"/>
  <sheetViews>
    <sheetView topLeftCell="A13" zoomScale="90" zoomScaleNormal="90" workbookViewId="0">
      <selection activeCell="F39" sqref="F39"/>
    </sheetView>
  </sheetViews>
  <sheetFormatPr defaultRowHeight="15" x14ac:dyDescent="0.25"/>
  <cols>
    <col min="1" max="1" width="8.42578125" customWidth="1"/>
    <col min="2" max="2" width="47.7109375" customWidth="1"/>
    <col min="3" max="3" width="14.28515625" style="36" bestFit="1" customWidth="1"/>
    <col min="4" max="4" width="14.28515625" style="36" customWidth="1"/>
    <col min="5" max="5" width="14.42578125" style="36" customWidth="1"/>
    <col min="6" max="6" width="13.140625" style="36" bestFit="1" customWidth="1"/>
    <col min="7" max="7" width="14.28515625" style="36" customWidth="1"/>
    <col min="8" max="8" width="14.28515625" style="36" bestFit="1" customWidth="1"/>
    <col min="9" max="9" width="13" style="46" customWidth="1"/>
    <col min="10" max="11" width="14.28515625" style="36" bestFit="1" customWidth="1"/>
    <col min="12" max="12" width="13" style="36" customWidth="1"/>
    <col min="13" max="13" width="14.28515625" style="36" bestFit="1" customWidth="1"/>
    <col min="14" max="14" width="14.28515625" style="36" customWidth="1"/>
    <col min="15" max="15" width="0.140625" style="36" customWidth="1"/>
    <col min="20" max="20" width="12.7109375" bestFit="1" customWidth="1"/>
  </cols>
  <sheetData>
    <row r="1" spans="1:15" ht="15.75" x14ac:dyDescent="0.25">
      <c r="A1" s="1" t="s">
        <v>0</v>
      </c>
      <c r="B1" s="1"/>
      <c r="C1" s="2"/>
      <c r="D1" s="2"/>
      <c r="E1" s="2"/>
      <c r="F1" s="2"/>
      <c r="G1" s="2"/>
      <c r="H1" s="2"/>
      <c r="I1" s="3"/>
      <c r="J1" s="2"/>
      <c r="K1" s="2"/>
      <c r="L1" s="2"/>
      <c r="M1" s="2"/>
      <c r="N1" s="2"/>
      <c r="O1" s="2"/>
    </row>
    <row r="2" spans="1:15" ht="15.75" x14ac:dyDescent="0.25">
      <c r="A2" s="1" t="s">
        <v>1</v>
      </c>
      <c r="B2" s="1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</row>
    <row r="3" spans="1:15" ht="15.75" x14ac:dyDescent="0.25">
      <c r="A3" s="1" t="s">
        <v>2</v>
      </c>
      <c r="B3" s="1"/>
      <c r="C3" s="2"/>
      <c r="D3" s="2"/>
      <c r="E3" s="2"/>
      <c r="F3" s="2"/>
      <c r="G3" s="2"/>
      <c r="H3" s="2"/>
      <c r="I3" s="3"/>
      <c r="J3" s="2"/>
      <c r="K3" s="2"/>
      <c r="L3" s="2"/>
      <c r="M3" s="2"/>
      <c r="N3" s="2"/>
      <c r="O3" s="2"/>
    </row>
    <row r="4" spans="1:15" ht="15.75" x14ac:dyDescent="0.25">
      <c r="A4" s="1" t="s">
        <v>3</v>
      </c>
      <c r="B4" s="1"/>
      <c r="C4" s="2"/>
      <c r="D4" s="2"/>
      <c r="E4" s="2"/>
      <c r="F4" s="2"/>
      <c r="G4" s="2"/>
      <c r="H4" s="2"/>
      <c r="I4" s="3"/>
      <c r="J4" s="2"/>
      <c r="K4" s="2"/>
      <c r="L4" s="2"/>
      <c r="M4" s="2"/>
      <c r="N4" s="2"/>
      <c r="O4"/>
    </row>
    <row r="5" spans="1:15" ht="16.5" thickBot="1" x14ac:dyDescent="0.3">
      <c r="A5" s="1"/>
      <c r="B5" s="1"/>
      <c r="C5" s="2"/>
      <c r="D5" s="2"/>
      <c r="E5" s="4"/>
      <c r="F5" s="4"/>
      <c r="G5" s="4"/>
      <c r="H5" s="2"/>
      <c r="I5" s="3"/>
      <c r="J5" s="2"/>
      <c r="K5" s="2"/>
      <c r="L5" s="2"/>
      <c r="M5" s="2"/>
      <c r="N5" s="2"/>
      <c r="O5"/>
    </row>
    <row r="6" spans="1:15" ht="15.75" x14ac:dyDescent="0.25">
      <c r="A6" s="1"/>
      <c r="B6" s="1"/>
      <c r="C6" s="2"/>
      <c r="D6" s="2"/>
      <c r="E6" s="106" t="s">
        <v>4</v>
      </c>
      <c r="F6" s="107"/>
      <c r="G6" s="108"/>
      <c r="H6" s="106" t="s">
        <v>5</v>
      </c>
      <c r="I6" s="107"/>
      <c r="J6" s="108"/>
      <c r="K6" s="107" t="s">
        <v>6</v>
      </c>
      <c r="L6" s="107"/>
      <c r="M6" s="107"/>
      <c r="N6" s="5"/>
      <c r="O6"/>
    </row>
    <row r="7" spans="1:15" ht="33.75" customHeight="1" thickBot="1" x14ac:dyDescent="0.3">
      <c r="A7" s="6" t="s">
        <v>7</v>
      </c>
      <c r="B7" s="7" t="s">
        <v>8</v>
      </c>
      <c r="C7" s="8" t="s">
        <v>9</v>
      </c>
      <c r="D7" s="9" t="s">
        <v>10</v>
      </c>
      <c r="E7" s="10" t="s">
        <v>11</v>
      </c>
      <c r="F7" s="11" t="s">
        <v>12</v>
      </c>
      <c r="G7" s="11" t="s">
        <v>13</v>
      </c>
      <c r="H7" s="12" t="s">
        <v>14</v>
      </c>
      <c r="I7" s="13" t="s">
        <v>15</v>
      </c>
      <c r="J7" s="14" t="s">
        <v>16</v>
      </c>
      <c r="K7" s="15" t="s">
        <v>14</v>
      </c>
      <c r="L7" s="16" t="s">
        <v>17</v>
      </c>
      <c r="M7" s="17" t="s">
        <v>18</v>
      </c>
      <c r="N7"/>
      <c r="O7"/>
    </row>
    <row r="8" spans="1:15" ht="17.25" customHeight="1" x14ac:dyDescent="0.25">
      <c r="A8" s="18" t="s">
        <v>19</v>
      </c>
      <c r="B8" s="18" t="s">
        <v>20</v>
      </c>
      <c r="C8" s="19">
        <v>285179.17</v>
      </c>
      <c r="D8" s="19">
        <v>581405.05000000005</v>
      </c>
      <c r="E8" s="20">
        <v>580000</v>
      </c>
      <c r="F8" s="20">
        <v>0</v>
      </c>
      <c r="G8" s="20">
        <f>SUM(E8:F8)</f>
        <v>580000</v>
      </c>
      <c r="H8" s="21">
        <v>584200</v>
      </c>
      <c r="I8" s="22">
        <v>0</v>
      </c>
      <c r="J8" s="22">
        <f>SUM(H8:I8)</f>
        <v>584200</v>
      </c>
      <c r="K8" s="23">
        <v>590000</v>
      </c>
      <c r="L8" s="24">
        <v>0</v>
      </c>
      <c r="M8" s="24">
        <f>SUM(K8:L8)</f>
        <v>590000</v>
      </c>
      <c r="N8"/>
      <c r="O8"/>
    </row>
    <row r="9" spans="1:15" s="30" customFormat="1" ht="15.75" x14ac:dyDescent="0.25">
      <c r="A9" s="25" t="s">
        <v>21</v>
      </c>
      <c r="B9" s="26" t="s">
        <v>22</v>
      </c>
      <c r="C9" s="27">
        <f t="shared" ref="C9:I9" si="0">SUM(C8)</f>
        <v>285179.17</v>
      </c>
      <c r="D9" s="27">
        <f t="shared" si="0"/>
        <v>581405.05000000005</v>
      </c>
      <c r="E9" s="28">
        <f t="shared" si="0"/>
        <v>580000</v>
      </c>
      <c r="F9" s="28">
        <f t="shared" si="0"/>
        <v>0</v>
      </c>
      <c r="G9" s="27">
        <f t="shared" si="0"/>
        <v>580000</v>
      </c>
      <c r="H9" s="28">
        <f t="shared" si="0"/>
        <v>584200</v>
      </c>
      <c r="I9" s="27">
        <f t="shared" si="0"/>
        <v>0</v>
      </c>
      <c r="J9" s="27">
        <f t="shared" ref="J9:J68" si="1">SUM(H9:I9)</f>
        <v>584200</v>
      </c>
      <c r="K9" s="28">
        <f>SUM(K8)</f>
        <v>590000</v>
      </c>
      <c r="L9" s="29">
        <f>SUM(L8)</f>
        <v>0</v>
      </c>
      <c r="M9" s="27">
        <f>SUM(M8)</f>
        <v>590000</v>
      </c>
    </row>
    <row r="10" spans="1:15" s="30" customFormat="1" ht="15.75" x14ac:dyDescent="0.25">
      <c r="A10" s="18" t="s">
        <v>23</v>
      </c>
      <c r="B10" s="18" t="s">
        <v>24</v>
      </c>
      <c r="C10" s="19">
        <v>4113783.39</v>
      </c>
      <c r="D10" s="19">
        <v>6361979.7800000003</v>
      </c>
      <c r="E10" s="20">
        <v>6520000</v>
      </c>
      <c r="F10" s="20">
        <v>0</v>
      </c>
      <c r="G10" s="20">
        <f>SUM(E10:F10)</f>
        <v>6520000</v>
      </c>
      <c r="H10" s="21">
        <v>6300000</v>
      </c>
      <c r="I10" s="22">
        <v>0</v>
      </c>
      <c r="J10" s="22">
        <f t="shared" si="1"/>
        <v>6300000</v>
      </c>
      <c r="K10" s="23">
        <v>6400000</v>
      </c>
      <c r="L10" s="24">
        <v>0</v>
      </c>
      <c r="M10" s="24">
        <f t="shared" ref="M10:M12" si="2">SUM(K10:L10)</f>
        <v>6400000</v>
      </c>
    </row>
    <row r="11" spans="1:15" s="30" customFormat="1" ht="15.75" x14ac:dyDescent="0.25">
      <c r="A11" s="18" t="s">
        <v>23</v>
      </c>
      <c r="B11" s="18" t="s">
        <v>25</v>
      </c>
      <c r="C11" s="19">
        <v>84174.64</v>
      </c>
      <c r="D11" s="19">
        <v>85000</v>
      </c>
      <c r="E11" s="20">
        <v>87000</v>
      </c>
      <c r="F11" s="20">
        <v>0</v>
      </c>
      <c r="G11" s="20">
        <f t="shared" ref="G11:G12" si="3">SUM(E11:F11)</f>
        <v>87000</v>
      </c>
      <c r="H11" s="21">
        <v>87000</v>
      </c>
      <c r="I11" s="22">
        <v>0</v>
      </c>
      <c r="J11" s="22">
        <f t="shared" si="1"/>
        <v>87000</v>
      </c>
      <c r="K11" s="23">
        <v>87000</v>
      </c>
      <c r="L11" s="24">
        <v>0</v>
      </c>
      <c r="M11" s="24">
        <f t="shared" si="2"/>
        <v>87000</v>
      </c>
    </row>
    <row r="12" spans="1:15" s="30" customFormat="1" ht="15.75" x14ac:dyDescent="0.25">
      <c r="A12" s="18" t="s">
        <v>26</v>
      </c>
      <c r="B12" s="18" t="s">
        <v>27</v>
      </c>
      <c r="C12" s="19">
        <v>0</v>
      </c>
      <c r="D12" s="19">
        <v>0</v>
      </c>
      <c r="E12" s="20">
        <v>571000</v>
      </c>
      <c r="F12" s="20">
        <v>0</v>
      </c>
      <c r="G12" s="20">
        <f t="shared" si="3"/>
        <v>571000</v>
      </c>
      <c r="H12" s="21">
        <v>787000</v>
      </c>
      <c r="I12" s="22">
        <v>0</v>
      </c>
      <c r="J12" s="22">
        <f t="shared" si="1"/>
        <v>787000</v>
      </c>
      <c r="K12" s="23">
        <v>787000</v>
      </c>
      <c r="L12" s="24">
        <v>0</v>
      </c>
      <c r="M12" s="24">
        <f t="shared" si="2"/>
        <v>787000</v>
      </c>
    </row>
    <row r="13" spans="1:15" s="30" customFormat="1" ht="15.75" x14ac:dyDescent="0.25">
      <c r="A13" s="25" t="s">
        <v>28</v>
      </c>
      <c r="B13" s="26" t="s">
        <v>29</v>
      </c>
      <c r="C13" s="27">
        <f>SUM(C10:C12)</f>
        <v>4197958.03</v>
      </c>
      <c r="D13" s="27">
        <f>SUM(D10:D12)</f>
        <v>6446979.7800000003</v>
      </c>
      <c r="E13" s="27">
        <f>SUM(E10:E12)</f>
        <v>7178000</v>
      </c>
      <c r="F13" s="27">
        <f>SUM(F10:F12)</f>
        <v>0</v>
      </c>
      <c r="G13" s="27">
        <f t="shared" ref="G13" si="4">SUM(G10:G11)</f>
        <v>6607000</v>
      </c>
      <c r="H13" s="28">
        <f>SUM(H10:H12)</f>
        <v>7174000</v>
      </c>
      <c r="I13" s="27">
        <f>SUM(I10:I12)</f>
        <v>0</v>
      </c>
      <c r="J13" s="27">
        <f>SUM(H13:I13)</f>
        <v>7174000</v>
      </c>
      <c r="K13" s="28">
        <f>SUM(K10:K12)</f>
        <v>7274000</v>
      </c>
      <c r="L13" s="29">
        <f>SUM(L10:L12)</f>
        <v>0</v>
      </c>
      <c r="M13" s="27">
        <f>SUM(M10:M11)</f>
        <v>6487000</v>
      </c>
    </row>
    <row r="14" spans="1:15" ht="15.75" x14ac:dyDescent="0.25">
      <c r="A14" s="18" t="s">
        <v>30</v>
      </c>
      <c r="B14" s="18" t="s">
        <v>31</v>
      </c>
      <c r="C14" s="19">
        <v>506952.68</v>
      </c>
      <c r="D14" s="19">
        <v>594999.72</v>
      </c>
      <c r="E14" s="20">
        <v>600000</v>
      </c>
      <c r="F14" s="20">
        <v>0</v>
      </c>
      <c r="G14" s="20">
        <f>SUM(E14:F14)</f>
        <v>600000</v>
      </c>
      <c r="H14" s="21">
        <f>E14*1.0073</f>
        <v>604380</v>
      </c>
      <c r="I14" s="22">
        <v>0</v>
      </c>
      <c r="J14" s="22">
        <f t="shared" si="1"/>
        <v>604380</v>
      </c>
      <c r="K14" s="23">
        <v>619500</v>
      </c>
      <c r="L14" s="24">
        <v>0</v>
      </c>
      <c r="M14" s="24">
        <f t="shared" ref="M14:M68" si="5">SUM(K14:L14)</f>
        <v>619500</v>
      </c>
      <c r="N14"/>
      <c r="O14"/>
    </row>
    <row r="15" spans="1:15" ht="15.75" x14ac:dyDescent="0.25">
      <c r="A15" s="18" t="s">
        <v>30</v>
      </c>
      <c r="B15" s="18" t="s">
        <v>32</v>
      </c>
      <c r="C15" s="19">
        <v>55992.87</v>
      </c>
      <c r="D15" s="19">
        <v>48537.01</v>
      </c>
      <c r="E15" s="20">
        <v>50000</v>
      </c>
      <c r="F15" s="20">
        <v>0</v>
      </c>
      <c r="G15" s="20">
        <f>SUM(E15:F15)</f>
        <v>50000</v>
      </c>
      <c r="H15" s="21">
        <f t="shared" ref="H15:H22" si="6">E15*1.025</f>
        <v>51249.999999999993</v>
      </c>
      <c r="I15" s="22">
        <v>0</v>
      </c>
      <c r="J15" s="22">
        <f t="shared" si="1"/>
        <v>51249.999999999993</v>
      </c>
      <c r="K15" s="23">
        <v>52000</v>
      </c>
      <c r="L15" s="24">
        <v>0</v>
      </c>
      <c r="M15" s="24">
        <f t="shared" si="5"/>
        <v>52000</v>
      </c>
      <c r="N15"/>
      <c r="O15"/>
    </row>
    <row r="16" spans="1:15" ht="15.75" x14ac:dyDescent="0.25">
      <c r="A16" s="18" t="s">
        <v>33</v>
      </c>
      <c r="B16" s="18" t="s">
        <v>34</v>
      </c>
      <c r="C16" s="19">
        <v>524090.4</v>
      </c>
      <c r="D16" s="19">
        <v>840447</v>
      </c>
      <c r="E16" s="20">
        <v>790000</v>
      </c>
      <c r="F16" s="20">
        <v>0</v>
      </c>
      <c r="G16" s="20">
        <f t="shared" ref="G16:G22" si="7">SUM(E16:F16)</f>
        <v>790000</v>
      </c>
      <c r="H16" s="21">
        <f t="shared" ref="H16:H17" si="8">E16*1.0073</f>
        <v>795767.00000000012</v>
      </c>
      <c r="I16" s="22">
        <v>0</v>
      </c>
      <c r="J16" s="22">
        <f>SUM(H16:I16)</f>
        <v>795767.00000000012</v>
      </c>
      <c r="K16" s="23">
        <v>815000</v>
      </c>
      <c r="L16" s="24">
        <v>0</v>
      </c>
      <c r="M16" s="24">
        <f t="shared" si="5"/>
        <v>815000</v>
      </c>
      <c r="N16"/>
      <c r="O16"/>
    </row>
    <row r="17" spans="1:15" ht="15.75" x14ac:dyDescent="0.25">
      <c r="A17" s="18" t="s">
        <v>35</v>
      </c>
      <c r="B17" s="18" t="s">
        <v>36</v>
      </c>
      <c r="C17" s="19">
        <v>774450.77</v>
      </c>
      <c r="D17" s="19">
        <v>1039000</v>
      </c>
      <c r="E17" s="20">
        <v>900000</v>
      </c>
      <c r="F17" s="20">
        <v>0</v>
      </c>
      <c r="G17" s="20">
        <f t="shared" si="7"/>
        <v>900000</v>
      </c>
      <c r="H17" s="21">
        <f t="shared" si="8"/>
        <v>906570.00000000012</v>
      </c>
      <c r="I17" s="22">
        <v>0</v>
      </c>
      <c r="J17" s="22">
        <f t="shared" si="1"/>
        <v>906570.00000000012</v>
      </c>
      <c r="K17" s="23">
        <v>929000</v>
      </c>
      <c r="L17" s="24">
        <v>0</v>
      </c>
      <c r="M17" s="24">
        <f t="shared" si="5"/>
        <v>929000</v>
      </c>
      <c r="N17"/>
      <c r="O17"/>
    </row>
    <row r="18" spans="1:15" ht="15.75" x14ac:dyDescent="0.25">
      <c r="A18" s="18" t="s">
        <v>37</v>
      </c>
      <c r="B18" s="18" t="s">
        <v>38</v>
      </c>
      <c r="C18" s="19">
        <v>975058.92</v>
      </c>
      <c r="D18" s="19">
        <v>1372937.14</v>
      </c>
      <c r="E18" s="20">
        <v>1000000</v>
      </c>
      <c r="F18" s="20">
        <v>0</v>
      </c>
      <c r="G18" s="20">
        <f t="shared" si="7"/>
        <v>1000000</v>
      </c>
      <c r="H18" s="21">
        <f>E18*1.0073</f>
        <v>1007300.0000000001</v>
      </c>
      <c r="I18" s="22">
        <v>0</v>
      </c>
      <c r="J18" s="22">
        <f t="shared" si="1"/>
        <v>1007300.0000000001</v>
      </c>
      <c r="K18" s="23">
        <v>1032500</v>
      </c>
      <c r="L18" s="24">
        <v>0</v>
      </c>
      <c r="M18" s="24">
        <f t="shared" si="5"/>
        <v>1032500</v>
      </c>
      <c r="N18"/>
      <c r="O18"/>
    </row>
    <row r="19" spans="1:15" ht="15.75" x14ac:dyDescent="0.25">
      <c r="A19" s="18" t="s">
        <v>37</v>
      </c>
      <c r="B19" s="18" t="s">
        <v>39</v>
      </c>
      <c r="C19" s="19">
        <v>10980.59</v>
      </c>
      <c r="D19" s="19">
        <v>86399</v>
      </c>
      <c r="E19" s="20">
        <v>87000</v>
      </c>
      <c r="F19" s="20">
        <v>0</v>
      </c>
      <c r="G19" s="20">
        <f t="shared" si="7"/>
        <v>87000</v>
      </c>
      <c r="H19" s="21">
        <f t="shared" si="6"/>
        <v>89174.999999999985</v>
      </c>
      <c r="I19" s="22">
        <v>0</v>
      </c>
      <c r="J19" s="22">
        <f t="shared" si="1"/>
        <v>89174.999999999985</v>
      </c>
      <c r="K19" s="23">
        <v>91500</v>
      </c>
      <c r="L19" s="24">
        <v>0</v>
      </c>
      <c r="M19" s="24">
        <f t="shared" si="5"/>
        <v>91500</v>
      </c>
      <c r="N19"/>
      <c r="O19"/>
    </row>
    <row r="20" spans="1:15" ht="15.75" x14ac:dyDescent="0.25">
      <c r="A20" s="18" t="s">
        <v>37</v>
      </c>
      <c r="B20" s="18" t="s">
        <v>40</v>
      </c>
      <c r="C20" s="19">
        <v>3538068.43</v>
      </c>
      <c r="D20" s="19">
        <v>3737340</v>
      </c>
      <c r="E20" s="20">
        <v>3737340</v>
      </c>
      <c r="F20" s="20">
        <v>0</v>
      </c>
      <c r="G20" s="20">
        <f t="shared" si="7"/>
        <v>3737340</v>
      </c>
      <c r="H20" s="21">
        <v>3737340</v>
      </c>
      <c r="I20" s="22">
        <v>0</v>
      </c>
      <c r="J20" s="22">
        <f t="shared" si="1"/>
        <v>3737340</v>
      </c>
      <c r="K20" s="23">
        <v>3737340</v>
      </c>
      <c r="L20" s="24">
        <v>0</v>
      </c>
      <c r="M20" s="24">
        <f t="shared" si="5"/>
        <v>3737340</v>
      </c>
      <c r="N20"/>
      <c r="O20"/>
    </row>
    <row r="21" spans="1:15" ht="15.75" x14ac:dyDescent="0.25">
      <c r="A21" s="18" t="s">
        <v>41</v>
      </c>
      <c r="B21" s="18" t="s">
        <v>42</v>
      </c>
      <c r="C21" s="19">
        <v>719223.45</v>
      </c>
      <c r="D21" s="19">
        <v>1583376.57</v>
      </c>
      <c r="E21" s="20">
        <v>1000000</v>
      </c>
      <c r="F21" s="20">
        <v>0</v>
      </c>
      <c r="G21" s="20">
        <f t="shared" si="7"/>
        <v>1000000</v>
      </c>
      <c r="H21" s="21">
        <f>E21*1.0073</f>
        <v>1007300.0000000001</v>
      </c>
      <c r="I21" s="22">
        <v>0</v>
      </c>
      <c r="J21" s="22">
        <f t="shared" si="1"/>
        <v>1007300.0000000001</v>
      </c>
      <c r="K21" s="23">
        <v>1032500</v>
      </c>
      <c r="L21" s="24">
        <v>0</v>
      </c>
      <c r="M21" s="24">
        <f t="shared" si="5"/>
        <v>1032500</v>
      </c>
      <c r="N21"/>
      <c r="O21"/>
    </row>
    <row r="22" spans="1:15" ht="15.75" x14ac:dyDescent="0.25">
      <c r="A22" s="18" t="s">
        <v>41</v>
      </c>
      <c r="B22" s="18" t="s">
        <v>43</v>
      </c>
      <c r="C22" s="19">
        <v>2248448.77</v>
      </c>
      <c r="D22" s="19">
        <v>27877</v>
      </c>
      <c r="E22" s="20">
        <v>28000</v>
      </c>
      <c r="F22" s="20">
        <v>0</v>
      </c>
      <c r="G22" s="20">
        <f t="shared" si="7"/>
        <v>28000</v>
      </c>
      <c r="H22" s="21">
        <f t="shared" si="6"/>
        <v>28699.999999999996</v>
      </c>
      <c r="I22" s="22">
        <v>0</v>
      </c>
      <c r="J22" s="22">
        <f t="shared" si="1"/>
        <v>28699.999999999996</v>
      </c>
      <c r="K22" s="23">
        <v>29500</v>
      </c>
      <c r="L22" s="24">
        <v>0</v>
      </c>
      <c r="M22" s="24">
        <f t="shared" si="5"/>
        <v>29500</v>
      </c>
      <c r="N22"/>
      <c r="O22"/>
    </row>
    <row r="23" spans="1:15" ht="15.75" x14ac:dyDescent="0.25">
      <c r="A23" s="18" t="s">
        <v>41</v>
      </c>
      <c r="B23" s="18" t="s">
        <v>44</v>
      </c>
      <c r="C23" s="19">
        <v>2673658.7999999998</v>
      </c>
      <c r="D23" s="19">
        <v>2972822</v>
      </c>
      <c r="E23" s="20">
        <v>2972822</v>
      </c>
      <c r="F23" s="20">
        <v>0</v>
      </c>
      <c r="G23" s="20">
        <f>SUM(E23:F23)</f>
        <v>2972822</v>
      </c>
      <c r="H23" s="21">
        <v>2972822</v>
      </c>
      <c r="I23" s="22">
        <v>0</v>
      </c>
      <c r="J23" s="22">
        <f t="shared" si="1"/>
        <v>2972822</v>
      </c>
      <c r="K23" s="23">
        <v>2972822</v>
      </c>
      <c r="L23" s="24">
        <v>0</v>
      </c>
      <c r="M23" s="24">
        <f t="shared" si="5"/>
        <v>2972822</v>
      </c>
      <c r="N23"/>
      <c r="O23"/>
    </row>
    <row r="24" spans="1:15" s="30" customFormat="1" ht="15.75" x14ac:dyDescent="0.25">
      <c r="A24" s="25" t="s">
        <v>45</v>
      </c>
      <c r="B24" s="26" t="s">
        <v>46</v>
      </c>
      <c r="C24" s="27">
        <f t="shared" ref="C24:I24" si="9">SUM(C14:C23)</f>
        <v>12026925.68</v>
      </c>
      <c r="D24" s="27">
        <f t="shared" si="9"/>
        <v>12303735.439999999</v>
      </c>
      <c r="E24" s="27">
        <f>SUM(E14:E23)</f>
        <v>11165162</v>
      </c>
      <c r="F24" s="27">
        <f t="shared" si="9"/>
        <v>0</v>
      </c>
      <c r="G24" s="27">
        <f t="shared" si="9"/>
        <v>11165162</v>
      </c>
      <c r="H24" s="28">
        <f t="shared" si="9"/>
        <v>11200604</v>
      </c>
      <c r="I24" s="27">
        <f t="shared" si="9"/>
        <v>0</v>
      </c>
      <c r="J24" s="27">
        <f t="shared" si="1"/>
        <v>11200604</v>
      </c>
      <c r="K24" s="28">
        <f>SUM(K14:K23)</f>
        <v>11311662</v>
      </c>
      <c r="L24" s="29">
        <f>SUM(L14:L23)</f>
        <v>0</v>
      </c>
      <c r="M24" s="27">
        <f>SUM(M14:M23)</f>
        <v>11311662</v>
      </c>
    </row>
    <row r="25" spans="1:15" ht="15.75" x14ac:dyDescent="0.25">
      <c r="A25" s="18" t="s">
        <v>47</v>
      </c>
      <c r="B25" s="18" t="s">
        <v>48</v>
      </c>
      <c r="C25" s="19">
        <v>248959.74</v>
      </c>
      <c r="D25" s="19">
        <v>345000</v>
      </c>
      <c r="E25" s="20">
        <v>350000</v>
      </c>
      <c r="F25" s="20">
        <v>0</v>
      </c>
      <c r="G25" s="20">
        <f>SUM(E25:F25)</f>
        <v>350000</v>
      </c>
      <c r="H25" s="21">
        <v>353000</v>
      </c>
      <c r="I25" s="22">
        <v>0</v>
      </c>
      <c r="J25" s="22">
        <f t="shared" si="1"/>
        <v>353000</v>
      </c>
      <c r="K25" s="23">
        <v>360000</v>
      </c>
      <c r="L25" s="24">
        <v>0</v>
      </c>
      <c r="M25" s="24">
        <f t="shared" si="5"/>
        <v>360000</v>
      </c>
      <c r="N25"/>
      <c r="O25"/>
    </row>
    <row r="26" spans="1:15" ht="15.75" hidden="1" x14ac:dyDescent="0.25">
      <c r="A26" s="18" t="s">
        <v>47</v>
      </c>
      <c r="B26" s="18" t="s">
        <v>49</v>
      </c>
      <c r="C26" s="19"/>
      <c r="D26" s="19"/>
      <c r="E26" s="20"/>
      <c r="F26" s="20"/>
      <c r="G26" s="20">
        <f t="shared" ref="G26:G39" si="10">SUM(E26:F26)</f>
        <v>0</v>
      </c>
      <c r="H26" s="21">
        <f t="shared" ref="H26:H27" si="11">E26*1.0073</f>
        <v>0</v>
      </c>
      <c r="I26" s="22">
        <f>F26*1.02</f>
        <v>0</v>
      </c>
      <c r="J26" s="22">
        <f t="shared" si="1"/>
        <v>0</v>
      </c>
      <c r="K26" s="23">
        <f t="shared" ref="K26" si="12">H26*1.025</f>
        <v>0</v>
      </c>
      <c r="L26" s="24">
        <v>0</v>
      </c>
      <c r="M26" s="24">
        <f t="shared" si="5"/>
        <v>0</v>
      </c>
      <c r="N26"/>
      <c r="O26"/>
    </row>
    <row r="27" spans="1:15" ht="15.75" x14ac:dyDescent="0.25">
      <c r="A27" s="18" t="s">
        <v>50</v>
      </c>
      <c r="B27" s="18" t="s">
        <v>51</v>
      </c>
      <c r="C27" s="19">
        <v>959130.34</v>
      </c>
      <c r="D27" s="19">
        <v>1405132.3</v>
      </c>
      <c r="E27" s="20">
        <v>1400000</v>
      </c>
      <c r="F27" s="20">
        <v>0</v>
      </c>
      <c r="G27" s="20">
        <f t="shared" si="10"/>
        <v>1400000</v>
      </c>
      <c r="H27" s="21">
        <f t="shared" si="11"/>
        <v>1410220.0000000002</v>
      </c>
      <c r="I27" s="22">
        <v>0</v>
      </c>
      <c r="J27" s="22">
        <f t="shared" si="1"/>
        <v>1410220.0000000002</v>
      </c>
      <c r="K27" s="23">
        <v>1450000</v>
      </c>
      <c r="L27" s="24">
        <v>0</v>
      </c>
      <c r="M27" s="24">
        <f t="shared" si="5"/>
        <v>1450000</v>
      </c>
      <c r="N27"/>
      <c r="O27"/>
    </row>
    <row r="28" spans="1:15" ht="15.75" x14ac:dyDescent="0.25">
      <c r="A28" s="18" t="s">
        <v>50</v>
      </c>
      <c r="B28" s="18" t="s">
        <v>52</v>
      </c>
      <c r="C28" s="19">
        <v>1977745.94</v>
      </c>
      <c r="D28" s="19">
        <v>1790827</v>
      </c>
      <c r="E28" s="20">
        <v>1790827</v>
      </c>
      <c r="F28" s="20">
        <v>0</v>
      </c>
      <c r="G28" s="20">
        <f t="shared" si="10"/>
        <v>1790827</v>
      </c>
      <c r="H28" s="21">
        <v>1790827</v>
      </c>
      <c r="I28" s="22">
        <v>0</v>
      </c>
      <c r="J28" s="22">
        <f t="shared" si="1"/>
        <v>1790827</v>
      </c>
      <c r="K28" s="23">
        <v>1790827</v>
      </c>
      <c r="L28" s="24">
        <v>0</v>
      </c>
      <c r="M28" s="24">
        <f t="shared" si="5"/>
        <v>1790827</v>
      </c>
      <c r="N28"/>
      <c r="O28"/>
    </row>
    <row r="29" spans="1:15" ht="15.75" x14ac:dyDescent="0.25">
      <c r="A29" s="25" t="s">
        <v>53</v>
      </c>
      <c r="B29" s="26" t="s">
        <v>54</v>
      </c>
      <c r="C29" s="27">
        <f t="shared" ref="C29:I29" si="13">SUM(C25:C28)</f>
        <v>3185836.02</v>
      </c>
      <c r="D29" s="27">
        <f t="shared" si="13"/>
        <v>3540959.3</v>
      </c>
      <c r="E29" s="27">
        <f t="shared" si="13"/>
        <v>3540827</v>
      </c>
      <c r="F29" s="27">
        <f t="shared" si="13"/>
        <v>0</v>
      </c>
      <c r="G29" s="27">
        <f>SUM(G25:G28)</f>
        <v>3540827</v>
      </c>
      <c r="H29" s="31">
        <f t="shared" si="13"/>
        <v>3554047</v>
      </c>
      <c r="I29" s="29">
        <f t="shared" si="13"/>
        <v>0</v>
      </c>
      <c r="J29" s="29">
        <f t="shared" si="1"/>
        <v>3554047</v>
      </c>
      <c r="K29" s="31">
        <f>SUM(K25:K28)</f>
        <v>3600827</v>
      </c>
      <c r="L29" s="29">
        <f>SUM(L25:L28)</f>
        <v>0</v>
      </c>
      <c r="M29" s="29">
        <f>SUM(M25:M28)</f>
        <v>3600827</v>
      </c>
      <c r="N29"/>
      <c r="O29"/>
    </row>
    <row r="30" spans="1:15" ht="15.75" x14ac:dyDescent="0.25">
      <c r="A30" s="18" t="s">
        <v>55</v>
      </c>
      <c r="B30" s="18" t="s">
        <v>56</v>
      </c>
      <c r="C30" s="19">
        <v>584293.22</v>
      </c>
      <c r="D30" s="19">
        <v>953793</v>
      </c>
      <c r="E30" s="20">
        <v>740900</v>
      </c>
      <c r="F30" s="20">
        <v>0</v>
      </c>
      <c r="G30" s="20">
        <f t="shared" si="10"/>
        <v>740900</v>
      </c>
      <c r="H30" s="21">
        <v>747000</v>
      </c>
      <c r="I30" s="22">
        <v>0</v>
      </c>
      <c r="J30" s="22">
        <f t="shared" si="1"/>
        <v>747000</v>
      </c>
      <c r="K30" s="23">
        <v>760000</v>
      </c>
      <c r="L30" s="24">
        <v>0</v>
      </c>
      <c r="M30" s="24">
        <f t="shared" si="5"/>
        <v>760000</v>
      </c>
      <c r="N30"/>
      <c r="O30"/>
    </row>
    <row r="31" spans="1:15" ht="15.75" x14ac:dyDescent="0.25">
      <c r="A31" s="18" t="s">
        <v>55</v>
      </c>
      <c r="B31" s="18" t="s">
        <v>57</v>
      </c>
      <c r="C31" s="19">
        <v>1010613.06</v>
      </c>
      <c r="D31" s="19">
        <v>190000</v>
      </c>
      <c r="E31" s="20">
        <v>200000</v>
      </c>
      <c r="F31" s="20">
        <v>0</v>
      </c>
      <c r="G31" s="20">
        <f t="shared" si="10"/>
        <v>200000</v>
      </c>
      <c r="H31" s="21">
        <f t="shared" ref="H31" si="14">E31*1.0073</f>
        <v>201460.00000000003</v>
      </c>
      <c r="I31" s="22">
        <v>0</v>
      </c>
      <c r="J31" s="22">
        <f t="shared" si="1"/>
        <v>201460.00000000003</v>
      </c>
      <c r="K31" s="23">
        <v>206500</v>
      </c>
      <c r="L31" s="24">
        <v>0</v>
      </c>
      <c r="M31" s="24">
        <f t="shared" si="5"/>
        <v>206500</v>
      </c>
      <c r="N31"/>
      <c r="O31"/>
    </row>
    <row r="32" spans="1:15" ht="15.75" x14ac:dyDescent="0.25">
      <c r="A32" s="18" t="s">
        <v>55</v>
      </c>
      <c r="B32" s="18" t="s">
        <v>58</v>
      </c>
      <c r="C32" s="19">
        <v>208611.77</v>
      </c>
      <c r="D32" s="19">
        <v>333400</v>
      </c>
      <c r="E32" s="20">
        <v>578500</v>
      </c>
      <c r="F32" s="20">
        <v>0</v>
      </c>
      <c r="G32" s="20">
        <f t="shared" si="10"/>
        <v>578500</v>
      </c>
      <c r="H32" s="21">
        <v>578500</v>
      </c>
      <c r="I32" s="22">
        <v>0</v>
      </c>
      <c r="J32" s="22">
        <f t="shared" si="1"/>
        <v>578500</v>
      </c>
      <c r="K32" s="23">
        <v>578500</v>
      </c>
      <c r="L32" s="24">
        <v>0</v>
      </c>
      <c r="M32" s="24">
        <f t="shared" si="5"/>
        <v>578500</v>
      </c>
      <c r="N32"/>
      <c r="O32"/>
    </row>
    <row r="33" spans="1:15" s="30" customFormat="1" ht="15.75" x14ac:dyDescent="0.25">
      <c r="A33" s="18" t="s">
        <v>59</v>
      </c>
      <c r="B33" s="32" t="s">
        <v>60</v>
      </c>
      <c r="C33" s="19">
        <v>159083.37</v>
      </c>
      <c r="D33" s="19">
        <v>244000</v>
      </c>
      <c r="E33" s="20">
        <v>250000</v>
      </c>
      <c r="F33" s="20">
        <v>0</v>
      </c>
      <c r="G33" s="20">
        <f t="shared" si="10"/>
        <v>250000</v>
      </c>
      <c r="H33" s="21">
        <f>E33*1.0073</f>
        <v>251825.00000000003</v>
      </c>
      <c r="I33" s="22">
        <v>0</v>
      </c>
      <c r="J33" s="33">
        <f t="shared" si="1"/>
        <v>251825.00000000003</v>
      </c>
      <c r="K33" s="23">
        <v>251000</v>
      </c>
      <c r="L33" s="24">
        <v>0</v>
      </c>
      <c r="M33" s="34">
        <f t="shared" si="5"/>
        <v>251000</v>
      </c>
    </row>
    <row r="34" spans="1:15" ht="15.75" x14ac:dyDescent="0.25">
      <c r="A34" s="18" t="s">
        <v>59</v>
      </c>
      <c r="B34" s="32" t="s">
        <v>61</v>
      </c>
      <c r="C34" s="19">
        <v>13500</v>
      </c>
      <c r="D34" s="19">
        <v>13500</v>
      </c>
      <c r="E34" s="20">
        <v>13500</v>
      </c>
      <c r="F34" s="20">
        <v>0</v>
      </c>
      <c r="G34" s="20">
        <f t="shared" si="10"/>
        <v>13500</v>
      </c>
      <c r="H34" s="21">
        <v>13500</v>
      </c>
      <c r="I34" s="22">
        <v>0</v>
      </c>
      <c r="J34" s="22">
        <f t="shared" si="1"/>
        <v>13500</v>
      </c>
      <c r="K34" s="23">
        <v>13500</v>
      </c>
      <c r="L34" s="24">
        <v>0</v>
      </c>
      <c r="M34" s="24">
        <f t="shared" si="5"/>
        <v>13500</v>
      </c>
      <c r="N34"/>
      <c r="O34"/>
    </row>
    <row r="35" spans="1:15" ht="15.75" x14ac:dyDescent="0.25">
      <c r="A35" s="18" t="s">
        <v>59</v>
      </c>
      <c r="B35" s="32" t="s">
        <v>62</v>
      </c>
      <c r="C35" s="19">
        <v>0</v>
      </c>
      <c r="D35" s="19">
        <v>45296.11</v>
      </c>
      <c r="E35" s="20">
        <v>45000</v>
      </c>
      <c r="F35" s="20">
        <v>0</v>
      </c>
      <c r="G35" s="20">
        <f t="shared" si="10"/>
        <v>45000</v>
      </c>
      <c r="H35" s="21">
        <v>50000</v>
      </c>
      <c r="I35" s="22">
        <v>0</v>
      </c>
      <c r="J35" s="22">
        <f t="shared" si="1"/>
        <v>50000</v>
      </c>
      <c r="K35" s="23">
        <v>46000</v>
      </c>
      <c r="L35" s="24">
        <v>0</v>
      </c>
      <c r="M35" s="24">
        <f t="shared" si="5"/>
        <v>46000</v>
      </c>
      <c r="N35"/>
      <c r="O35"/>
    </row>
    <row r="36" spans="1:15" ht="15.75" x14ac:dyDescent="0.25">
      <c r="A36" s="18" t="s">
        <v>63</v>
      </c>
      <c r="B36" s="32" t="s">
        <v>64</v>
      </c>
      <c r="C36" s="19">
        <v>285593.12</v>
      </c>
      <c r="D36" s="19">
        <v>455860</v>
      </c>
      <c r="E36" s="20">
        <v>470000</v>
      </c>
      <c r="F36" s="20">
        <v>0</v>
      </c>
      <c r="G36" s="20">
        <f t="shared" si="10"/>
        <v>470000</v>
      </c>
      <c r="H36" s="21">
        <f>E36*1.0073</f>
        <v>473431.00000000006</v>
      </c>
      <c r="I36" s="22">
        <v>0</v>
      </c>
      <c r="J36" s="22">
        <f t="shared" si="1"/>
        <v>473431.00000000006</v>
      </c>
      <c r="K36" s="23">
        <v>505050</v>
      </c>
      <c r="L36" s="24">
        <v>0</v>
      </c>
      <c r="M36" s="24">
        <f t="shared" si="5"/>
        <v>505050</v>
      </c>
      <c r="N36"/>
      <c r="O36"/>
    </row>
    <row r="37" spans="1:15" ht="15.75" x14ac:dyDescent="0.25">
      <c r="A37" s="25" t="s">
        <v>65</v>
      </c>
      <c r="B37" s="26" t="s">
        <v>66</v>
      </c>
      <c r="C37" s="27">
        <f t="shared" ref="C37:I37" si="15">SUM(C30:C36)</f>
        <v>2261694.54</v>
      </c>
      <c r="D37" s="27">
        <f t="shared" si="15"/>
        <v>2235849.1100000003</v>
      </c>
      <c r="E37" s="27">
        <f t="shared" si="15"/>
        <v>2297900</v>
      </c>
      <c r="F37" s="27">
        <f t="shared" si="15"/>
        <v>0</v>
      </c>
      <c r="G37" s="27">
        <f t="shared" si="15"/>
        <v>2297900</v>
      </c>
      <c r="H37" s="31">
        <f t="shared" si="15"/>
        <v>2315716</v>
      </c>
      <c r="I37" s="29">
        <f t="shared" si="15"/>
        <v>0</v>
      </c>
      <c r="J37" s="29">
        <f t="shared" si="1"/>
        <v>2315716</v>
      </c>
      <c r="K37" s="31">
        <f>SUM(K30:K36)</f>
        <v>2360550</v>
      </c>
      <c r="L37" s="29">
        <f>SUM(L30:L36)</f>
        <v>0</v>
      </c>
      <c r="M37" s="29">
        <f>SUM(M30:M36)</f>
        <v>2360550</v>
      </c>
      <c r="N37"/>
      <c r="O37"/>
    </row>
    <row r="38" spans="1:15" ht="15.75" x14ac:dyDescent="0.25">
      <c r="A38" s="18" t="s">
        <v>67</v>
      </c>
      <c r="B38" s="18" t="s">
        <v>68</v>
      </c>
      <c r="C38" s="19">
        <v>594539.28</v>
      </c>
      <c r="D38" s="19">
        <v>706000</v>
      </c>
      <c r="E38" s="20">
        <v>720000</v>
      </c>
      <c r="F38" s="20">
        <v>0</v>
      </c>
      <c r="G38" s="20">
        <f t="shared" si="10"/>
        <v>720000</v>
      </c>
      <c r="H38" s="21">
        <f>E38*1.0073</f>
        <v>725256.00000000012</v>
      </c>
      <c r="I38" s="22">
        <v>0</v>
      </c>
      <c r="J38" s="22">
        <f t="shared" si="1"/>
        <v>725256.00000000012</v>
      </c>
      <c r="K38" s="23">
        <f t="shared" ref="K38:K42" si="16">H38*1.025</f>
        <v>743387.4</v>
      </c>
      <c r="L38" s="24">
        <v>0</v>
      </c>
      <c r="M38" s="24">
        <f t="shared" si="5"/>
        <v>743387.4</v>
      </c>
      <c r="N38"/>
      <c r="O38"/>
    </row>
    <row r="39" spans="1:15" ht="15.75" x14ac:dyDescent="0.25">
      <c r="A39" s="18" t="s">
        <v>67</v>
      </c>
      <c r="B39" s="18" t="s">
        <v>69</v>
      </c>
      <c r="C39" s="19">
        <v>58595.05</v>
      </c>
      <c r="D39" s="19">
        <v>80000</v>
      </c>
      <c r="E39" s="20">
        <v>80000</v>
      </c>
      <c r="F39" s="20">
        <v>0</v>
      </c>
      <c r="G39" s="20">
        <f t="shared" si="10"/>
        <v>80000</v>
      </c>
      <c r="H39" s="21">
        <v>80000</v>
      </c>
      <c r="I39" s="22">
        <v>0</v>
      </c>
      <c r="J39" s="22">
        <f t="shared" si="1"/>
        <v>80000</v>
      </c>
      <c r="K39" s="23">
        <v>80000</v>
      </c>
      <c r="L39" s="24">
        <v>0</v>
      </c>
      <c r="M39" s="24">
        <f t="shared" si="5"/>
        <v>80000</v>
      </c>
      <c r="N39"/>
      <c r="O39"/>
    </row>
    <row r="40" spans="1:15" ht="15.75" x14ac:dyDescent="0.25">
      <c r="A40" s="25" t="s">
        <v>70</v>
      </c>
      <c r="B40" s="26" t="s">
        <v>71</v>
      </c>
      <c r="C40" s="27">
        <f>SUM(C38:C39)</f>
        <v>653134.33000000007</v>
      </c>
      <c r="D40" s="27">
        <f t="shared" ref="D40:H40" si="17">SUM(D38:D39)</f>
        <v>786000</v>
      </c>
      <c r="E40" s="27">
        <f t="shared" si="17"/>
        <v>800000</v>
      </c>
      <c r="F40" s="27">
        <f t="shared" si="17"/>
        <v>0</v>
      </c>
      <c r="G40" s="27">
        <f t="shared" si="17"/>
        <v>800000</v>
      </c>
      <c r="H40" s="31">
        <f t="shared" si="17"/>
        <v>805256.00000000012</v>
      </c>
      <c r="I40" s="29">
        <f>SUM(I38:I39)</f>
        <v>0</v>
      </c>
      <c r="J40" s="29">
        <f t="shared" si="1"/>
        <v>805256.00000000012</v>
      </c>
      <c r="K40" s="31">
        <f>SUM(K38:K39)</f>
        <v>823387.4</v>
      </c>
      <c r="L40" s="29">
        <f>SUM(L38:L39)</f>
        <v>0</v>
      </c>
      <c r="M40" s="29">
        <f>SUM(M38:M39)</f>
        <v>823387.4</v>
      </c>
      <c r="N40"/>
      <c r="O40"/>
    </row>
    <row r="41" spans="1:15" ht="15.75" x14ac:dyDescent="0.25">
      <c r="A41" s="18" t="s">
        <v>72</v>
      </c>
      <c r="B41" s="18" t="s">
        <v>73</v>
      </c>
      <c r="C41" s="19">
        <v>522833.88</v>
      </c>
      <c r="D41" s="19">
        <v>804916.25</v>
      </c>
      <c r="E41" s="20">
        <v>700000</v>
      </c>
      <c r="F41" s="20">
        <v>0</v>
      </c>
      <c r="G41" s="20">
        <f>SUM(E41:F41)</f>
        <v>700000</v>
      </c>
      <c r="H41" s="21">
        <f>E41*1.025</f>
        <v>717499.99999999988</v>
      </c>
      <c r="I41" s="22">
        <v>0</v>
      </c>
      <c r="J41" s="22">
        <f t="shared" si="1"/>
        <v>717499.99999999988</v>
      </c>
      <c r="K41" s="23">
        <v>730000</v>
      </c>
      <c r="L41" s="24">
        <v>0</v>
      </c>
      <c r="M41" s="24">
        <f t="shared" si="5"/>
        <v>730000</v>
      </c>
      <c r="N41"/>
      <c r="O41"/>
    </row>
    <row r="42" spans="1:15" s="30" customFormat="1" ht="15.75" hidden="1" x14ac:dyDescent="0.25">
      <c r="A42" s="18" t="s">
        <v>72</v>
      </c>
      <c r="B42" s="18" t="s">
        <v>74</v>
      </c>
      <c r="C42" s="19"/>
      <c r="D42" s="19"/>
      <c r="E42" s="20"/>
      <c r="F42" s="20"/>
      <c r="G42" s="20">
        <f t="shared" ref="G42:G52" si="18">SUM(E42:F42)</f>
        <v>0</v>
      </c>
      <c r="H42" s="21">
        <f>E42*1.02</f>
        <v>0</v>
      </c>
      <c r="I42" s="22">
        <f>F42*1.02</f>
        <v>0</v>
      </c>
      <c r="J42" s="33">
        <f t="shared" si="1"/>
        <v>0</v>
      </c>
      <c r="K42" s="23">
        <f t="shared" si="16"/>
        <v>0</v>
      </c>
      <c r="L42" s="24">
        <v>0</v>
      </c>
      <c r="M42" s="24">
        <f t="shared" si="5"/>
        <v>0</v>
      </c>
    </row>
    <row r="43" spans="1:15" ht="15.75" x14ac:dyDescent="0.25">
      <c r="A43" s="18" t="s">
        <v>72</v>
      </c>
      <c r="B43" s="18" t="s">
        <v>75</v>
      </c>
      <c r="C43" s="19">
        <v>23827.64</v>
      </c>
      <c r="D43" s="19">
        <v>98000</v>
      </c>
      <c r="E43" s="20">
        <v>114000</v>
      </c>
      <c r="F43" s="20">
        <v>0</v>
      </c>
      <c r="G43" s="20">
        <f t="shared" si="18"/>
        <v>114000</v>
      </c>
      <c r="H43" s="21">
        <v>114000</v>
      </c>
      <c r="I43" s="22">
        <v>0</v>
      </c>
      <c r="J43" s="22">
        <f t="shared" si="1"/>
        <v>114000</v>
      </c>
      <c r="K43" s="23">
        <v>114000</v>
      </c>
      <c r="L43" s="24">
        <v>0</v>
      </c>
      <c r="M43" s="24">
        <f t="shared" si="5"/>
        <v>114000</v>
      </c>
      <c r="N43"/>
      <c r="O43"/>
    </row>
    <row r="44" spans="1:15" ht="15.75" x14ac:dyDescent="0.25">
      <c r="A44" s="18" t="s">
        <v>72</v>
      </c>
      <c r="B44" s="18" t="s">
        <v>76</v>
      </c>
      <c r="C44" s="19">
        <v>47013.55</v>
      </c>
      <c r="D44" s="19">
        <v>44100</v>
      </c>
      <c r="E44" s="20">
        <v>47000</v>
      </c>
      <c r="F44" s="20">
        <v>0</v>
      </c>
      <c r="G44" s="20">
        <f t="shared" si="18"/>
        <v>47000</v>
      </c>
      <c r="H44" s="21">
        <v>47000</v>
      </c>
      <c r="I44" s="22">
        <v>0</v>
      </c>
      <c r="J44" s="22">
        <f t="shared" si="1"/>
        <v>47000</v>
      </c>
      <c r="K44" s="23">
        <v>47000</v>
      </c>
      <c r="L44" s="24">
        <v>0</v>
      </c>
      <c r="M44" s="24">
        <f t="shared" si="5"/>
        <v>47000</v>
      </c>
      <c r="N44"/>
      <c r="O44"/>
    </row>
    <row r="45" spans="1:15" ht="15.75" x14ac:dyDescent="0.25">
      <c r="A45" s="18" t="s">
        <v>72</v>
      </c>
      <c r="B45" s="18" t="s">
        <v>77</v>
      </c>
      <c r="C45" s="19">
        <v>35962.42</v>
      </c>
      <c r="D45" s="19">
        <v>150850</v>
      </c>
      <c r="E45" s="20">
        <v>25000</v>
      </c>
      <c r="F45" s="20">
        <v>0</v>
      </c>
      <c r="G45" s="20">
        <f t="shared" si="18"/>
        <v>25000</v>
      </c>
      <c r="H45" s="21">
        <v>25000</v>
      </c>
      <c r="I45" s="22">
        <v>0</v>
      </c>
      <c r="J45" s="22">
        <f t="shared" si="1"/>
        <v>25000</v>
      </c>
      <c r="K45" s="23">
        <v>25000</v>
      </c>
      <c r="L45" s="24">
        <v>0</v>
      </c>
      <c r="M45" s="24">
        <f t="shared" si="5"/>
        <v>25000</v>
      </c>
      <c r="N45"/>
      <c r="O45"/>
    </row>
    <row r="46" spans="1:15" ht="15.75" x14ac:dyDescent="0.25">
      <c r="A46" s="18" t="s">
        <v>72</v>
      </c>
      <c r="B46" s="18" t="s">
        <v>78</v>
      </c>
      <c r="C46" s="19">
        <v>75224.149999999994</v>
      </c>
      <c r="D46" s="19">
        <v>450000</v>
      </c>
      <c r="E46" s="20">
        <v>150000</v>
      </c>
      <c r="F46" s="20">
        <v>0</v>
      </c>
      <c r="G46" s="20">
        <f t="shared" si="18"/>
        <v>150000</v>
      </c>
      <c r="H46" s="21">
        <v>450000</v>
      </c>
      <c r="I46" s="22">
        <v>0</v>
      </c>
      <c r="J46" s="22">
        <f t="shared" si="1"/>
        <v>450000</v>
      </c>
      <c r="K46" s="23">
        <v>450000</v>
      </c>
      <c r="L46" s="24">
        <v>0</v>
      </c>
      <c r="M46" s="24">
        <f t="shared" si="5"/>
        <v>450000</v>
      </c>
      <c r="N46"/>
      <c r="O46"/>
    </row>
    <row r="47" spans="1:15" ht="15.75" x14ac:dyDescent="0.25">
      <c r="A47" s="18" t="s">
        <v>79</v>
      </c>
      <c r="B47" s="32" t="s">
        <v>80</v>
      </c>
      <c r="C47" s="19">
        <v>274949.46000000002</v>
      </c>
      <c r="D47" s="19">
        <v>419975</v>
      </c>
      <c r="E47" s="20">
        <v>440000</v>
      </c>
      <c r="F47" s="20">
        <v>0</v>
      </c>
      <c r="G47" s="20">
        <f t="shared" si="18"/>
        <v>440000</v>
      </c>
      <c r="H47" s="21">
        <f>E47*1.0073</f>
        <v>443212.00000000006</v>
      </c>
      <c r="I47" s="22">
        <v>0</v>
      </c>
      <c r="J47" s="33">
        <f t="shared" si="1"/>
        <v>443212.00000000006</v>
      </c>
      <c r="K47" s="23">
        <v>397000</v>
      </c>
      <c r="L47" s="24">
        <v>0</v>
      </c>
      <c r="M47" s="24">
        <f t="shared" si="5"/>
        <v>397000</v>
      </c>
      <c r="N47"/>
      <c r="O47"/>
    </row>
    <row r="48" spans="1:15" ht="15.75" x14ac:dyDescent="0.25">
      <c r="A48" s="18" t="s">
        <v>79</v>
      </c>
      <c r="B48" s="32" t="s">
        <v>81</v>
      </c>
      <c r="C48" s="19">
        <v>89085.06</v>
      </c>
      <c r="D48" s="19">
        <v>432427.22</v>
      </c>
      <c r="E48" s="20">
        <v>430000</v>
      </c>
      <c r="F48" s="20">
        <v>0</v>
      </c>
      <c r="G48" s="20">
        <f t="shared" si="18"/>
        <v>430000</v>
      </c>
      <c r="H48" s="21">
        <v>430500</v>
      </c>
      <c r="I48" s="22">
        <v>0</v>
      </c>
      <c r="J48" s="22">
        <f t="shared" si="1"/>
        <v>430500</v>
      </c>
      <c r="K48" s="23">
        <v>0</v>
      </c>
      <c r="L48" s="24">
        <v>0</v>
      </c>
      <c r="M48" s="24">
        <f t="shared" si="5"/>
        <v>0</v>
      </c>
      <c r="N48"/>
      <c r="O48"/>
    </row>
    <row r="49" spans="1:15" ht="15.75" x14ac:dyDescent="0.25">
      <c r="A49" s="18" t="s">
        <v>82</v>
      </c>
      <c r="B49" s="32" t="s">
        <v>83</v>
      </c>
      <c r="C49" s="19">
        <v>139998.99</v>
      </c>
      <c r="D49" s="19">
        <v>241984</v>
      </c>
      <c r="E49" s="20">
        <v>256000</v>
      </c>
      <c r="F49" s="20">
        <v>0</v>
      </c>
      <c r="G49" s="20">
        <f t="shared" si="18"/>
        <v>256000</v>
      </c>
      <c r="H49" s="21">
        <v>257800</v>
      </c>
      <c r="I49" s="22">
        <v>0</v>
      </c>
      <c r="J49" s="22">
        <f t="shared" si="1"/>
        <v>257800</v>
      </c>
      <c r="K49" s="23">
        <v>300000</v>
      </c>
      <c r="L49" s="24">
        <v>0</v>
      </c>
      <c r="M49" s="24">
        <f t="shared" si="5"/>
        <v>300000</v>
      </c>
      <c r="N49"/>
      <c r="O49"/>
    </row>
    <row r="50" spans="1:15" ht="15.75" x14ac:dyDescent="0.25">
      <c r="A50" s="18" t="s">
        <v>82</v>
      </c>
      <c r="B50" s="32" t="s">
        <v>84</v>
      </c>
      <c r="C50" s="19">
        <v>33163.730000000003</v>
      </c>
      <c r="D50" s="19">
        <v>99987.78</v>
      </c>
      <c r="E50" s="20">
        <v>110000</v>
      </c>
      <c r="F50" s="20">
        <v>0</v>
      </c>
      <c r="G50" s="20">
        <f t="shared" si="18"/>
        <v>110000</v>
      </c>
      <c r="H50" s="21">
        <v>100000</v>
      </c>
      <c r="I50" s="22">
        <v>0</v>
      </c>
      <c r="J50" s="22">
        <f t="shared" si="1"/>
        <v>100000</v>
      </c>
      <c r="K50" s="23">
        <v>0</v>
      </c>
      <c r="L50" s="24">
        <v>0</v>
      </c>
      <c r="M50" s="24">
        <f t="shared" si="5"/>
        <v>0</v>
      </c>
      <c r="N50"/>
      <c r="O50"/>
    </row>
    <row r="51" spans="1:15" s="30" customFormat="1" ht="15.75" x14ac:dyDescent="0.25">
      <c r="A51" s="18" t="s">
        <v>85</v>
      </c>
      <c r="B51" s="32" t="s">
        <v>86</v>
      </c>
      <c r="C51" s="19">
        <v>193411.58</v>
      </c>
      <c r="D51" s="19">
        <v>420000</v>
      </c>
      <c r="E51" s="20">
        <v>370000</v>
      </c>
      <c r="F51" s="20">
        <v>0</v>
      </c>
      <c r="G51" s="20">
        <f t="shared" si="18"/>
        <v>370000</v>
      </c>
      <c r="H51" s="21">
        <v>420000</v>
      </c>
      <c r="I51" s="22">
        <v>0</v>
      </c>
      <c r="J51" s="22">
        <f t="shared" si="1"/>
        <v>420000</v>
      </c>
      <c r="K51" s="23">
        <v>420000</v>
      </c>
      <c r="L51" s="24">
        <v>0</v>
      </c>
      <c r="M51" s="24">
        <f t="shared" si="5"/>
        <v>420000</v>
      </c>
    </row>
    <row r="52" spans="1:15" s="30" customFormat="1" ht="15.75" x14ac:dyDescent="0.25">
      <c r="A52" s="18" t="s">
        <v>85</v>
      </c>
      <c r="B52" s="32" t="s">
        <v>87</v>
      </c>
      <c r="C52" s="19">
        <v>593312.74</v>
      </c>
      <c r="D52" s="19">
        <v>700000</v>
      </c>
      <c r="E52" s="20">
        <v>800000</v>
      </c>
      <c r="F52" s="20">
        <v>0</v>
      </c>
      <c r="G52" s="20">
        <f t="shared" si="18"/>
        <v>800000</v>
      </c>
      <c r="H52" s="21">
        <v>800000</v>
      </c>
      <c r="I52" s="22">
        <v>0</v>
      </c>
      <c r="J52" s="22">
        <f t="shared" si="1"/>
        <v>800000</v>
      </c>
      <c r="K52" s="23">
        <v>100550</v>
      </c>
      <c r="L52" s="24">
        <v>0</v>
      </c>
      <c r="M52" s="24">
        <f t="shared" si="5"/>
        <v>100550</v>
      </c>
    </row>
    <row r="53" spans="1:15" ht="15.75" x14ac:dyDescent="0.25">
      <c r="A53" s="25" t="s">
        <v>88</v>
      </c>
      <c r="B53" s="26" t="s">
        <v>89</v>
      </c>
      <c r="C53" s="27">
        <f t="shared" ref="C53:M53" si="19">SUM(C41:C52)</f>
        <v>2028783.2000000002</v>
      </c>
      <c r="D53" s="27">
        <f t="shared" si="19"/>
        <v>3862240.2499999995</v>
      </c>
      <c r="E53" s="29">
        <f t="shared" si="19"/>
        <v>3442000</v>
      </c>
      <c r="F53" s="29">
        <f>SUM(F41:F52)</f>
        <v>0</v>
      </c>
      <c r="G53" s="29">
        <f t="shared" si="19"/>
        <v>3442000</v>
      </c>
      <c r="H53" s="31">
        <f t="shared" si="19"/>
        <v>3805012</v>
      </c>
      <c r="I53" s="29">
        <f t="shared" si="19"/>
        <v>0</v>
      </c>
      <c r="J53" s="29">
        <f t="shared" si="19"/>
        <v>3805012</v>
      </c>
      <c r="K53" s="31">
        <f t="shared" si="19"/>
        <v>2583550</v>
      </c>
      <c r="L53" s="29">
        <f t="shared" si="19"/>
        <v>0</v>
      </c>
      <c r="M53" s="29">
        <f t="shared" si="19"/>
        <v>2583550</v>
      </c>
      <c r="N53"/>
      <c r="O53"/>
    </row>
    <row r="54" spans="1:15" ht="15.75" hidden="1" x14ac:dyDescent="0.25">
      <c r="A54" s="18" t="s">
        <v>90</v>
      </c>
      <c r="B54" s="18" t="s">
        <v>91</v>
      </c>
      <c r="C54" s="19">
        <v>0</v>
      </c>
      <c r="D54" s="19">
        <v>0</v>
      </c>
      <c r="E54" s="20" t="e">
        <f>#REF!/7.5345</f>
        <v>#REF!</v>
      </c>
      <c r="F54" s="20" t="e">
        <f>#REF!/7.5345</f>
        <v>#REF!</v>
      </c>
      <c r="G54" s="20" t="e">
        <f>#REF!/7.5345</f>
        <v>#REF!</v>
      </c>
      <c r="H54" s="21" t="e">
        <f>E54*1.02</f>
        <v>#REF!</v>
      </c>
      <c r="I54" s="22" t="e">
        <f>F54*1.02</f>
        <v>#REF!</v>
      </c>
      <c r="J54" s="22" t="e">
        <f t="shared" si="1"/>
        <v>#REF!</v>
      </c>
      <c r="K54" s="23" t="e">
        <f>H54*1.025</f>
        <v>#REF!</v>
      </c>
      <c r="L54" s="24" t="e">
        <f>I54*1.025</f>
        <v>#REF!</v>
      </c>
      <c r="M54" s="24" t="e">
        <f t="shared" si="5"/>
        <v>#REF!</v>
      </c>
      <c r="N54"/>
      <c r="O54"/>
    </row>
    <row r="55" spans="1:15" ht="15.75" x14ac:dyDescent="0.25">
      <c r="A55" s="18" t="s">
        <v>92</v>
      </c>
      <c r="B55" s="18" t="s">
        <v>91</v>
      </c>
      <c r="C55" s="19">
        <v>27817</v>
      </c>
      <c r="D55" s="19">
        <v>0</v>
      </c>
      <c r="E55" s="20">
        <v>0</v>
      </c>
      <c r="F55" s="20">
        <v>0</v>
      </c>
      <c r="G55" s="20">
        <f t="shared" ref="G55:G56" si="20">SUM(E55:F55)</f>
        <v>0</v>
      </c>
      <c r="H55" s="21">
        <f>E55*1.025</f>
        <v>0</v>
      </c>
      <c r="I55" s="22">
        <v>0</v>
      </c>
      <c r="J55" s="22">
        <f t="shared" si="1"/>
        <v>0</v>
      </c>
      <c r="K55" s="23">
        <f t="shared" ref="K55" si="21">H55*1.025</f>
        <v>0</v>
      </c>
      <c r="L55" s="24">
        <v>0</v>
      </c>
      <c r="M55" s="24">
        <f t="shared" si="5"/>
        <v>0</v>
      </c>
      <c r="N55"/>
      <c r="O55"/>
    </row>
    <row r="56" spans="1:15" ht="15.75" x14ac:dyDescent="0.25">
      <c r="A56" s="18" t="s">
        <v>92</v>
      </c>
      <c r="B56" s="18" t="s">
        <v>93</v>
      </c>
      <c r="C56" s="19">
        <v>705149.46</v>
      </c>
      <c r="D56" s="19">
        <v>789100</v>
      </c>
      <c r="E56" s="20">
        <v>808000</v>
      </c>
      <c r="F56" s="20">
        <v>0</v>
      </c>
      <c r="G56" s="20">
        <f t="shared" si="20"/>
        <v>808000</v>
      </c>
      <c r="H56" s="21">
        <v>808000</v>
      </c>
      <c r="I56" s="22">
        <v>0</v>
      </c>
      <c r="J56" s="22">
        <f t="shared" si="1"/>
        <v>808000</v>
      </c>
      <c r="K56" s="23">
        <v>808000</v>
      </c>
      <c r="L56" s="24">
        <v>0</v>
      </c>
      <c r="M56" s="24">
        <f t="shared" si="5"/>
        <v>808000</v>
      </c>
      <c r="N56"/>
      <c r="O56"/>
    </row>
    <row r="57" spans="1:15" ht="15.75" x14ac:dyDescent="0.25">
      <c r="A57" s="18" t="s">
        <v>92</v>
      </c>
      <c r="B57" s="18" t="s">
        <v>94</v>
      </c>
      <c r="C57" s="19">
        <v>61041.32</v>
      </c>
      <c r="D57" s="19">
        <v>592000</v>
      </c>
      <c r="E57" s="20">
        <v>606000</v>
      </c>
      <c r="F57" s="20">
        <v>0</v>
      </c>
      <c r="G57" s="20">
        <f>SUM(E57:F57)</f>
        <v>606000</v>
      </c>
      <c r="H57" s="21">
        <v>606000</v>
      </c>
      <c r="I57" s="22">
        <v>0</v>
      </c>
      <c r="J57" s="22">
        <f t="shared" si="1"/>
        <v>606000</v>
      </c>
      <c r="K57" s="23">
        <v>606000</v>
      </c>
      <c r="L57" s="24">
        <v>0</v>
      </c>
      <c r="M57" s="24">
        <f t="shared" si="5"/>
        <v>606000</v>
      </c>
      <c r="N57"/>
      <c r="O57"/>
    </row>
    <row r="58" spans="1:15" ht="15.75" x14ac:dyDescent="0.25">
      <c r="A58" s="25" t="s">
        <v>95</v>
      </c>
      <c r="B58" s="26" t="s">
        <v>96</v>
      </c>
      <c r="C58" s="27">
        <f t="shared" ref="C58:D58" si="22">SUM(C54:C57)</f>
        <v>794007.77999999991</v>
      </c>
      <c r="D58" s="27">
        <f t="shared" si="22"/>
        <v>1381100</v>
      </c>
      <c r="E58" s="27">
        <f>SUM(E56:E57)</f>
        <v>1414000</v>
      </c>
      <c r="F58" s="27">
        <f>SUM(F56:F57)</f>
        <v>0</v>
      </c>
      <c r="G58" s="27">
        <f>SUM(G56:G57)</f>
        <v>1414000</v>
      </c>
      <c r="H58" s="31">
        <f>SUM(H56:H57)</f>
        <v>1414000</v>
      </c>
      <c r="I58" s="29">
        <f>SUM(I56:I57)</f>
        <v>0</v>
      </c>
      <c r="J58" s="29">
        <f t="shared" si="1"/>
        <v>1414000</v>
      </c>
      <c r="K58" s="31">
        <f>SUM(K56:K57)</f>
        <v>1414000</v>
      </c>
      <c r="L58" s="29">
        <f>SUM(L56:L57)</f>
        <v>0</v>
      </c>
      <c r="M58" s="29">
        <f>SUM(M56:M57)</f>
        <v>1414000</v>
      </c>
      <c r="N58"/>
      <c r="O58"/>
    </row>
    <row r="59" spans="1:15" ht="15.75" x14ac:dyDescent="0.25">
      <c r="A59" s="18" t="s">
        <v>97</v>
      </c>
      <c r="B59" s="18" t="s">
        <v>98</v>
      </c>
      <c r="C59" s="19">
        <v>1048927.29</v>
      </c>
      <c r="D59" s="19">
        <v>1210056.6100000001</v>
      </c>
      <c r="E59" s="20">
        <v>1215000</v>
      </c>
      <c r="F59" s="20">
        <v>0</v>
      </c>
      <c r="G59" s="20">
        <f>SUM(E59:F59)</f>
        <v>1215000</v>
      </c>
      <c r="H59" s="21">
        <v>1224000</v>
      </c>
      <c r="I59" s="22">
        <v>0</v>
      </c>
      <c r="J59" s="22">
        <f t="shared" si="1"/>
        <v>1224000</v>
      </c>
      <c r="K59" s="23">
        <f>H59*1.025</f>
        <v>1254600</v>
      </c>
      <c r="L59" s="24">
        <v>0</v>
      </c>
      <c r="M59" s="24">
        <f t="shared" si="5"/>
        <v>1254600</v>
      </c>
      <c r="N59"/>
      <c r="O59"/>
    </row>
    <row r="60" spans="1:15" ht="15.75" x14ac:dyDescent="0.25">
      <c r="A60" s="18" t="s">
        <v>99</v>
      </c>
      <c r="B60" s="18" t="s">
        <v>100</v>
      </c>
      <c r="C60" s="19">
        <v>0</v>
      </c>
      <c r="D60" s="19">
        <v>0</v>
      </c>
      <c r="E60" s="20">
        <v>37350</v>
      </c>
      <c r="F60" s="20">
        <v>0</v>
      </c>
      <c r="G60" s="20">
        <f>SUM(E60:F60)</f>
        <v>37350</v>
      </c>
      <c r="H60" s="21">
        <v>37350</v>
      </c>
      <c r="I60" s="22">
        <v>0</v>
      </c>
      <c r="J60" s="22">
        <f t="shared" si="1"/>
        <v>37350</v>
      </c>
      <c r="K60" s="23">
        <v>37350</v>
      </c>
      <c r="L60" s="24">
        <v>0</v>
      </c>
      <c r="M60" s="24">
        <f t="shared" si="5"/>
        <v>37350</v>
      </c>
      <c r="N60"/>
      <c r="O60"/>
    </row>
    <row r="61" spans="1:15" ht="15.75" x14ac:dyDescent="0.25">
      <c r="A61" s="18" t="s">
        <v>101</v>
      </c>
      <c r="B61" s="18" t="s">
        <v>102</v>
      </c>
      <c r="C61" s="19">
        <v>0</v>
      </c>
      <c r="D61" s="19">
        <v>0</v>
      </c>
      <c r="E61" s="20">
        <v>6400</v>
      </c>
      <c r="F61" s="20">
        <v>0</v>
      </c>
      <c r="G61" s="20">
        <f>SUM(E61:F61)</f>
        <v>6400</v>
      </c>
      <c r="H61" s="21">
        <v>6400</v>
      </c>
      <c r="I61" s="22">
        <v>0</v>
      </c>
      <c r="J61" s="22">
        <f t="shared" si="1"/>
        <v>6400</v>
      </c>
      <c r="K61" s="23">
        <v>6400</v>
      </c>
      <c r="L61" s="24">
        <v>0</v>
      </c>
      <c r="M61" s="24">
        <f t="shared" si="5"/>
        <v>6400</v>
      </c>
      <c r="N61"/>
      <c r="O61"/>
    </row>
    <row r="62" spans="1:15" ht="15.75" x14ac:dyDescent="0.25">
      <c r="A62" s="35">
        <v>100</v>
      </c>
      <c r="B62" s="26" t="s">
        <v>103</v>
      </c>
      <c r="C62" s="27">
        <f t="shared" ref="C62:I62" si="23">SUM(C59:C59)</f>
        <v>1048927.29</v>
      </c>
      <c r="D62" s="27">
        <f>SUM(D59:D61)</f>
        <v>1210056.6100000001</v>
      </c>
      <c r="E62" s="27">
        <f>SUM(E59:E61)</f>
        <v>1258750</v>
      </c>
      <c r="F62" s="27">
        <f t="shared" si="23"/>
        <v>0</v>
      </c>
      <c r="G62" s="27">
        <f>SUM(G59:G61)</f>
        <v>1258750</v>
      </c>
      <c r="H62" s="28">
        <f>SUM(H59:H61)</f>
        <v>1267750</v>
      </c>
      <c r="I62" s="27">
        <f t="shared" si="23"/>
        <v>0</v>
      </c>
      <c r="J62" s="27">
        <f>SUM(J59:J61)</f>
        <v>1267750</v>
      </c>
      <c r="K62" s="28">
        <f>SUM(K59:K61)</f>
        <v>1298350</v>
      </c>
      <c r="L62" s="29">
        <f>SUM(L59:L59)</f>
        <v>0</v>
      </c>
      <c r="M62" s="27">
        <f>SUM(M59:M61)</f>
        <v>1298350</v>
      </c>
      <c r="N62"/>
      <c r="O62"/>
    </row>
    <row r="63" spans="1:15" ht="15.75" x14ac:dyDescent="0.25">
      <c r="A63" s="18" t="s">
        <v>104</v>
      </c>
      <c r="B63" s="18" t="s">
        <v>105</v>
      </c>
      <c r="C63" s="19">
        <v>235445.19</v>
      </c>
      <c r="D63" s="19">
        <v>451039.51</v>
      </c>
      <c r="E63" s="20">
        <v>460000</v>
      </c>
      <c r="F63" s="20">
        <v>0</v>
      </c>
      <c r="G63" s="20">
        <f>SUM(E63:F63)</f>
        <v>460000</v>
      </c>
      <c r="H63" s="21">
        <v>460000</v>
      </c>
      <c r="I63" s="22">
        <v>0</v>
      </c>
      <c r="J63" s="22">
        <f t="shared" si="1"/>
        <v>460000</v>
      </c>
      <c r="K63" s="23">
        <v>470000</v>
      </c>
      <c r="L63" s="24">
        <v>0</v>
      </c>
      <c r="M63" s="24">
        <f t="shared" si="5"/>
        <v>470000</v>
      </c>
      <c r="N63"/>
      <c r="O63"/>
    </row>
    <row r="64" spans="1:15" ht="15.75" x14ac:dyDescent="0.25">
      <c r="A64" s="35">
        <v>110</v>
      </c>
      <c r="B64" s="26" t="s">
        <v>106</v>
      </c>
      <c r="C64" s="27">
        <f>SUM(C63:C63)</f>
        <v>235445.19</v>
      </c>
      <c r="D64" s="27">
        <f>SUM(D63:D63)</f>
        <v>451039.51</v>
      </c>
      <c r="E64" s="27">
        <f>SUM(E63:E63)</f>
        <v>460000</v>
      </c>
      <c r="F64" s="27">
        <f>SUM(F63)</f>
        <v>0</v>
      </c>
      <c r="G64" s="27">
        <f>SUM(G63:G63)</f>
        <v>460000</v>
      </c>
      <c r="H64" s="31">
        <f>SUM(H63:H63)</f>
        <v>460000</v>
      </c>
      <c r="I64" s="29">
        <f>SUM(I63:I63)</f>
        <v>0</v>
      </c>
      <c r="J64" s="29">
        <f t="shared" si="1"/>
        <v>460000</v>
      </c>
      <c r="K64" s="31">
        <f>SUM(K63:K63)</f>
        <v>470000</v>
      </c>
      <c r="L64" s="29">
        <f>SUM(L63:L63)</f>
        <v>0</v>
      </c>
      <c r="M64" s="29">
        <f>SUM(M63:M63)</f>
        <v>470000</v>
      </c>
      <c r="N64"/>
      <c r="O64"/>
    </row>
    <row r="65" spans="1:13" s="30" customFormat="1" ht="15.75" x14ac:dyDescent="0.25">
      <c r="A65" s="18" t="s">
        <v>107</v>
      </c>
      <c r="B65" s="18" t="s">
        <v>108</v>
      </c>
      <c r="C65" s="19">
        <v>1462240.54</v>
      </c>
      <c r="D65" s="19">
        <v>1605670</v>
      </c>
      <c r="E65" s="20">
        <v>1605670</v>
      </c>
      <c r="F65" s="20">
        <v>0</v>
      </c>
      <c r="G65" s="20">
        <f>SUM(E65:F65)</f>
        <v>1605670</v>
      </c>
      <c r="H65" s="21">
        <v>1610000</v>
      </c>
      <c r="I65" s="22">
        <v>0</v>
      </c>
      <c r="J65" s="22">
        <f t="shared" si="1"/>
        <v>1610000</v>
      </c>
      <c r="K65" s="23">
        <v>1620000</v>
      </c>
      <c r="L65" s="24">
        <v>0</v>
      </c>
      <c r="M65" s="24">
        <f t="shared" si="5"/>
        <v>1620000</v>
      </c>
    </row>
    <row r="66" spans="1:13" s="30" customFormat="1" ht="15.75" x14ac:dyDescent="0.25">
      <c r="A66" s="18" t="s">
        <v>107</v>
      </c>
      <c r="B66" s="18" t="s">
        <v>109</v>
      </c>
      <c r="C66" s="19">
        <v>0</v>
      </c>
      <c r="D66" s="19">
        <v>0</v>
      </c>
      <c r="E66" s="20">
        <v>0</v>
      </c>
      <c r="F66" s="20">
        <v>0</v>
      </c>
      <c r="G66" s="20">
        <f>SUM(E66:F66)</f>
        <v>0</v>
      </c>
      <c r="H66" s="21">
        <v>0</v>
      </c>
      <c r="I66" s="22">
        <v>0</v>
      </c>
      <c r="J66" s="22">
        <v>0</v>
      </c>
      <c r="K66" s="23">
        <v>0</v>
      </c>
      <c r="L66" s="24">
        <v>0</v>
      </c>
      <c r="M66" s="24">
        <v>0</v>
      </c>
    </row>
    <row r="67" spans="1:13" s="30" customFormat="1" ht="15.75" x14ac:dyDescent="0.25">
      <c r="A67" s="18" t="s">
        <v>110</v>
      </c>
      <c r="B67" s="18" t="s">
        <v>111</v>
      </c>
      <c r="C67" s="19">
        <v>117000</v>
      </c>
      <c r="D67" s="19">
        <v>100000</v>
      </c>
      <c r="E67" s="20">
        <v>100000</v>
      </c>
      <c r="F67" s="20">
        <v>0</v>
      </c>
      <c r="G67" s="20">
        <f t="shared" ref="G67:G68" si="24">SUM(E67:F67)</f>
        <v>100000</v>
      </c>
      <c r="H67" s="21">
        <v>102000</v>
      </c>
      <c r="I67" s="22">
        <v>0</v>
      </c>
      <c r="J67" s="22">
        <f t="shared" si="1"/>
        <v>102000</v>
      </c>
      <c r="K67" s="23">
        <v>105000</v>
      </c>
      <c r="L67" s="24">
        <v>0</v>
      </c>
      <c r="M67" s="24">
        <f t="shared" si="5"/>
        <v>105000</v>
      </c>
    </row>
    <row r="68" spans="1:13" s="30" customFormat="1" ht="15.75" x14ac:dyDescent="0.25">
      <c r="A68" s="18" t="s">
        <v>110</v>
      </c>
      <c r="B68" s="18" t="s">
        <v>112</v>
      </c>
      <c r="C68" s="19">
        <v>970341</v>
      </c>
      <c r="D68" s="19">
        <v>1018857</v>
      </c>
      <c r="E68" s="20">
        <v>1018857</v>
      </c>
      <c r="F68" s="20">
        <v>0</v>
      </c>
      <c r="G68" s="20">
        <f t="shared" si="24"/>
        <v>1018857</v>
      </c>
      <c r="H68" s="21">
        <v>1018857</v>
      </c>
      <c r="I68" s="22">
        <v>0</v>
      </c>
      <c r="J68" s="33">
        <f t="shared" si="1"/>
        <v>1018857</v>
      </c>
      <c r="K68" s="23">
        <v>1018857</v>
      </c>
      <c r="L68" s="24">
        <v>0</v>
      </c>
      <c r="M68" s="24">
        <f t="shared" si="5"/>
        <v>1018857</v>
      </c>
    </row>
    <row r="69" spans="1:13" s="30" customFormat="1" ht="15.75" x14ac:dyDescent="0.25">
      <c r="A69" s="35">
        <v>140</v>
      </c>
      <c r="B69" s="26" t="s">
        <v>113</v>
      </c>
      <c r="C69" s="27">
        <f t="shared" ref="C69:M69" si="25">SUM(C65:C68)</f>
        <v>2549581.54</v>
      </c>
      <c r="D69" s="27">
        <f>SUM(D65:D68)</f>
        <v>2724527</v>
      </c>
      <c r="E69" s="27">
        <f>SUM(E65:E68)</f>
        <v>2724527</v>
      </c>
      <c r="F69" s="27">
        <f t="shared" si="25"/>
        <v>0</v>
      </c>
      <c r="G69" s="27">
        <f t="shared" si="25"/>
        <v>2724527</v>
      </c>
      <c r="H69" s="28">
        <f t="shared" si="25"/>
        <v>2730857</v>
      </c>
      <c r="I69" s="27">
        <f t="shared" si="25"/>
        <v>0</v>
      </c>
      <c r="J69" s="27">
        <f t="shared" si="25"/>
        <v>2730857</v>
      </c>
      <c r="K69" s="28">
        <f t="shared" si="25"/>
        <v>2743857</v>
      </c>
      <c r="L69" s="29">
        <f t="shared" si="25"/>
        <v>0</v>
      </c>
      <c r="M69" s="27">
        <f t="shared" si="25"/>
        <v>2743857</v>
      </c>
    </row>
    <row r="70" spans="1:13" s="30" customFormat="1" x14ac:dyDescent="0.25">
      <c r="A70"/>
      <c r="B70"/>
      <c r="C70" s="36"/>
      <c r="D70"/>
      <c r="E70" s="36"/>
      <c r="F70" s="36"/>
      <c r="G70" s="36"/>
      <c r="H70" s="36"/>
      <c r="I70"/>
      <c r="J70"/>
      <c r="K70" s="36"/>
      <c r="L70"/>
      <c r="M70"/>
    </row>
    <row r="71" spans="1:13" s="30" customFormat="1" ht="15.75" hidden="1" x14ac:dyDescent="0.25">
      <c r="A71"/>
      <c r="B71"/>
      <c r="C71" s="36"/>
      <c r="D71"/>
      <c r="E71" s="36"/>
      <c r="F71"/>
      <c r="G71" s="36"/>
      <c r="H71" s="1"/>
      <c r="I71"/>
      <c r="J71"/>
      <c r="K71"/>
      <c r="L71"/>
      <c r="M71"/>
    </row>
    <row r="72" spans="1:13" s="37" customFormat="1" ht="15.75" hidden="1" x14ac:dyDescent="0.25">
      <c r="C72" s="38"/>
      <c r="E72" s="39"/>
      <c r="F72" s="39"/>
      <c r="G72" s="39"/>
      <c r="H72" s="40"/>
    </row>
    <row r="73" spans="1:13" s="37" customFormat="1" ht="15.75" hidden="1" x14ac:dyDescent="0.25">
      <c r="C73" s="38"/>
      <c r="E73" s="39"/>
      <c r="F73" s="39"/>
      <c r="G73" s="39"/>
      <c r="H73" s="41"/>
      <c r="I73" s="41"/>
      <c r="J73" s="41"/>
      <c r="K73" s="41"/>
      <c r="L73" s="41"/>
      <c r="M73" s="41"/>
    </row>
    <row r="74" spans="1:13" s="37" customFormat="1" ht="15.75" hidden="1" x14ac:dyDescent="0.25">
      <c r="C74" s="38"/>
      <c r="E74" s="39"/>
      <c r="F74" s="39"/>
      <c r="G74" s="39"/>
      <c r="H74" s="41"/>
      <c r="I74" s="40"/>
    </row>
    <row r="75" spans="1:13" s="37" customFormat="1" ht="15.75" hidden="1" x14ac:dyDescent="0.25">
      <c r="C75" s="38"/>
      <c r="E75" s="39"/>
      <c r="F75" s="39"/>
      <c r="G75" s="39"/>
    </row>
    <row r="76" spans="1:13" s="37" customFormat="1" ht="15.75" hidden="1" x14ac:dyDescent="0.25">
      <c r="C76" s="38"/>
      <c r="E76" s="39"/>
      <c r="F76" s="39"/>
      <c r="G76" s="39"/>
    </row>
    <row r="77" spans="1:13" s="37" customFormat="1" ht="15.75" hidden="1" x14ac:dyDescent="0.25">
      <c r="C77" s="38"/>
      <c r="E77" s="39"/>
      <c r="F77" s="39"/>
      <c r="G77" s="39"/>
    </row>
    <row r="78" spans="1:13" s="37" customFormat="1" ht="15.75" hidden="1" customHeight="1" x14ac:dyDescent="0.25">
      <c r="C78" s="38"/>
      <c r="D78" s="38"/>
      <c r="E78" s="39"/>
      <c r="F78" s="39"/>
      <c r="G78" s="39"/>
      <c r="H78" s="41"/>
      <c r="I78" s="40"/>
    </row>
    <row r="79" spans="1:13" s="37" customFormat="1" ht="15.75" hidden="1" x14ac:dyDescent="0.25">
      <c r="C79" s="38"/>
      <c r="D79" s="38"/>
      <c r="E79" s="39"/>
      <c r="F79" s="39"/>
      <c r="G79" s="39"/>
      <c r="H79" s="42"/>
      <c r="I79" s="42"/>
      <c r="J79" s="42"/>
      <c r="K79" s="42"/>
      <c r="L79" s="42"/>
      <c r="M79" s="42"/>
    </row>
    <row r="80" spans="1:13" s="37" customFormat="1" ht="15.75" hidden="1" x14ac:dyDescent="0.25">
      <c r="C80" s="38"/>
      <c r="D80" s="38"/>
      <c r="E80" s="39"/>
      <c r="F80" s="39"/>
      <c r="G80" s="39"/>
      <c r="H80" s="38"/>
      <c r="I80" s="38"/>
      <c r="J80" s="38"/>
      <c r="K80" s="38"/>
      <c r="L80" s="38"/>
      <c r="M80" s="38"/>
    </row>
    <row r="81" spans="3:15" s="37" customFormat="1" ht="15.75" hidden="1" x14ac:dyDescent="0.25">
      <c r="C81" s="38"/>
      <c r="D81" s="38"/>
      <c r="E81" s="39"/>
      <c r="F81" s="39"/>
      <c r="G81" s="39"/>
      <c r="H81" s="38"/>
      <c r="I81" s="38"/>
      <c r="J81" s="38"/>
      <c r="K81" s="38"/>
      <c r="L81" s="38"/>
      <c r="M81" s="38"/>
    </row>
    <row r="82" spans="3:15" s="37" customFormat="1" ht="15.75" hidden="1" x14ac:dyDescent="0.25"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40"/>
    </row>
    <row r="83" spans="3:15" s="37" customFormat="1" ht="15.75" x14ac:dyDescent="0.25"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40"/>
    </row>
    <row r="84" spans="3:15" s="37" customFormat="1" ht="15.75" x14ac:dyDescent="0.25"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40"/>
    </row>
    <row r="85" spans="3:15" s="45" customFormat="1" ht="15.75" x14ac:dyDescent="0.25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4"/>
      <c r="O85" s="44"/>
    </row>
    <row r="86" spans="3:15" s="37" customFormat="1" ht="15.75" x14ac:dyDescent="0.25"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41"/>
      <c r="O86" s="41"/>
    </row>
    <row r="87" spans="3:15" s="37" customFormat="1" x14ac:dyDescent="0.25"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42"/>
      <c r="O87" s="42"/>
    </row>
    <row r="88" spans="3:15" s="37" customFormat="1" x14ac:dyDescent="0.25"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</row>
    <row r="89" spans="3:15" s="37" customFormat="1" x14ac:dyDescent="0.25"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</row>
    <row r="90" spans="3:15" s="45" customFormat="1" x14ac:dyDescent="0.25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</row>
    <row r="91" spans="3:15" s="37" customFormat="1" x14ac:dyDescent="0.25"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</row>
    <row r="92" spans="3:15" s="37" customFormat="1" x14ac:dyDescent="0.25"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</row>
    <row r="93" spans="3:15" s="37" customFormat="1" x14ac:dyDescent="0.25"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</row>
    <row r="95" spans="3:15" x14ac:dyDescent="0.25">
      <c r="E95" s="38"/>
      <c r="H95" s="38"/>
      <c r="K95" s="38"/>
    </row>
    <row r="96" spans="3:15" s="45" customFormat="1" x14ac:dyDescent="0.25">
      <c r="C96" s="43"/>
      <c r="D96" s="43"/>
      <c r="E96" s="43"/>
      <c r="F96" s="43"/>
      <c r="G96" s="47"/>
      <c r="H96" s="43"/>
      <c r="I96" s="43"/>
      <c r="J96" s="43"/>
      <c r="K96" s="43"/>
      <c r="L96" s="43"/>
      <c r="M96" s="43"/>
      <c r="N96" s="43"/>
      <c r="O96" s="43"/>
    </row>
    <row r="97" spans="3:15" s="45" customFormat="1" x14ac:dyDescent="0.25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</row>
  </sheetData>
  <mergeCells count="3">
    <mergeCell ref="E6:G6"/>
    <mergeCell ref="H6:J6"/>
    <mergeCell ref="K6:M6"/>
  </mergeCells>
  <pageMargins left="0" right="0" top="0" bottom="0" header="0.31496062992125984" footer="0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B5DA0-AE6F-420E-A467-D3FE1E8A5F7C}">
  <sheetPr>
    <pageSetUpPr fitToPage="1"/>
  </sheetPr>
  <dimension ref="A1:O66"/>
  <sheetViews>
    <sheetView topLeftCell="A31" workbookViewId="0">
      <selection activeCell="E42" sqref="E42"/>
    </sheetView>
  </sheetViews>
  <sheetFormatPr defaultRowHeight="15" x14ac:dyDescent="0.25"/>
  <cols>
    <col min="1" max="1" width="6.42578125" customWidth="1"/>
    <col min="2" max="2" width="24.28515625" customWidth="1"/>
    <col min="3" max="3" width="6.28515625" customWidth="1"/>
    <col min="4" max="4" width="13.85546875" customWidth="1"/>
    <col min="5" max="5" width="15" customWidth="1"/>
    <col min="6" max="6" width="14.42578125" customWidth="1"/>
    <col min="7" max="7" width="16.5703125" customWidth="1"/>
    <col min="8" max="8" width="16" customWidth="1"/>
    <col min="9" max="9" width="0" hidden="1" customWidth="1"/>
    <col min="10" max="10" width="13.42578125" customWidth="1"/>
    <col min="11" max="11" width="17.140625" customWidth="1"/>
    <col min="12" max="12" width="15.28515625" customWidth="1"/>
    <col min="13" max="13" width="13.28515625" customWidth="1"/>
    <col min="14" max="14" width="0" hidden="1" customWidth="1"/>
    <col min="15" max="15" width="16.85546875" customWidth="1"/>
  </cols>
  <sheetData>
    <row r="1" spans="1:15" x14ac:dyDescent="0.25">
      <c r="A1" t="s">
        <v>114</v>
      </c>
      <c r="F1" s="36"/>
    </row>
    <row r="2" spans="1:15" ht="15.75" thickBot="1" x14ac:dyDescent="0.3">
      <c r="F2" s="36"/>
    </row>
    <row r="3" spans="1:15" ht="16.5" thickBot="1" x14ac:dyDescent="0.3">
      <c r="A3" s="48"/>
      <c r="B3" s="48"/>
      <c r="C3" s="48"/>
      <c r="E3" s="116" t="s">
        <v>4</v>
      </c>
      <c r="F3" s="117"/>
      <c r="G3" s="117"/>
      <c r="H3" s="116" t="s">
        <v>5</v>
      </c>
      <c r="I3" s="117"/>
      <c r="J3" s="117"/>
      <c r="K3" s="117"/>
      <c r="L3" s="116" t="s">
        <v>6</v>
      </c>
      <c r="M3" s="117"/>
      <c r="N3" s="117"/>
      <c r="O3" s="118"/>
    </row>
    <row r="4" spans="1:15" ht="15.75" x14ac:dyDescent="0.25">
      <c r="A4" s="49" t="s">
        <v>115</v>
      </c>
      <c r="B4" s="50" t="s">
        <v>8</v>
      </c>
      <c r="C4" s="50" t="s">
        <v>116</v>
      </c>
      <c r="D4" s="51" t="s">
        <v>117</v>
      </c>
      <c r="E4" s="52" t="s">
        <v>118</v>
      </c>
      <c r="F4" s="53" t="s">
        <v>119</v>
      </c>
      <c r="G4" s="54" t="s">
        <v>120</v>
      </c>
      <c r="H4" s="55" t="s">
        <v>121</v>
      </c>
      <c r="I4" s="56" t="s">
        <v>118</v>
      </c>
      <c r="J4" s="57" t="s">
        <v>119</v>
      </c>
      <c r="K4" s="58" t="s">
        <v>16</v>
      </c>
      <c r="L4" s="59" t="s">
        <v>121</v>
      </c>
      <c r="M4" s="60" t="s">
        <v>122</v>
      </c>
      <c r="N4" s="61" t="s">
        <v>122</v>
      </c>
      <c r="O4" s="62" t="s">
        <v>18</v>
      </c>
    </row>
    <row r="5" spans="1:15" ht="15.75" x14ac:dyDescent="0.25">
      <c r="A5" s="109" t="s">
        <v>123</v>
      </c>
      <c r="B5" s="110" t="s">
        <v>124</v>
      </c>
      <c r="C5" s="63">
        <v>11</v>
      </c>
      <c r="D5" s="64">
        <v>0</v>
      </c>
      <c r="E5" s="65">
        <v>0</v>
      </c>
      <c r="F5" s="66">
        <v>0</v>
      </c>
      <c r="G5" s="66">
        <f t="shared" ref="G5:G62" si="0">E5+F5</f>
        <v>0</v>
      </c>
      <c r="H5" s="67">
        <v>0</v>
      </c>
      <c r="I5" s="68"/>
      <c r="J5" s="69">
        <v>0</v>
      </c>
      <c r="K5" s="70">
        <f>SUM(H5,J5)</f>
        <v>0</v>
      </c>
      <c r="L5" s="73">
        <v>0</v>
      </c>
      <c r="M5" s="71">
        <v>0</v>
      </c>
      <c r="N5" s="72"/>
      <c r="O5" s="73">
        <f>SUM(L5,M5)</f>
        <v>0</v>
      </c>
    </row>
    <row r="6" spans="1:15" ht="15.75" x14ac:dyDescent="0.25">
      <c r="A6" s="109"/>
      <c r="B6" s="110"/>
      <c r="C6" s="63">
        <v>45</v>
      </c>
      <c r="D6" s="64">
        <v>405161</v>
      </c>
      <c r="E6" s="65">
        <v>405161</v>
      </c>
      <c r="F6" s="66">
        <v>0</v>
      </c>
      <c r="G6" s="66">
        <f t="shared" si="0"/>
        <v>405161</v>
      </c>
      <c r="H6" s="67">
        <v>405161</v>
      </c>
      <c r="I6" s="68">
        <f>SUM(E6*1.015)</f>
        <v>411238.41499999998</v>
      </c>
      <c r="J6" s="69">
        <v>0</v>
      </c>
      <c r="K6" s="70">
        <f t="shared" ref="K6:K62" si="1">SUM(H6,J6)</f>
        <v>405161</v>
      </c>
      <c r="L6" s="73">
        <v>405161</v>
      </c>
      <c r="M6" s="71">
        <v>0</v>
      </c>
      <c r="N6" s="72"/>
      <c r="O6" s="73">
        <f t="shared" ref="O6:O62" si="2">SUM(L6,M6)</f>
        <v>405161</v>
      </c>
    </row>
    <row r="7" spans="1:15" ht="15.75" customHeight="1" x14ac:dyDescent="0.25">
      <c r="A7" s="109" t="s">
        <v>125</v>
      </c>
      <c r="B7" s="112" t="s">
        <v>126</v>
      </c>
      <c r="C7" s="63">
        <v>11</v>
      </c>
      <c r="D7" s="64">
        <v>0</v>
      </c>
      <c r="E7" s="65">
        <v>0</v>
      </c>
      <c r="F7" s="66">
        <v>0</v>
      </c>
      <c r="G7" s="66">
        <f t="shared" si="0"/>
        <v>0</v>
      </c>
      <c r="H7" s="67">
        <v>0</v>
      </c>
      <c r="I7" s="68"/>
      <c r="J7" s="69">
        <v>0</v>
      </c>
      <c r="K7" s="70">
        <f t="shared" si="1"/>
        <v>0</v>
      </c>
      <c r="L7" s="73">
        <v>0</v>
      </c>
      <c r="M7" s="71">
        <v>0</v>
      </c>
      <c r="N7" s="72"/>
      <c r="O7" s="73">
        <f t="shared" si="2"/>
        <v>0</v>
      </c>
    </row>
    <row r="8" spans="1:15" ht="15.75" x14ac:dyDescent="0.25">
      <c r="A8" s="109"/>
      <c r="B8" s="112"/>
      <c r="C8" s="63">
        <v>45</v>
      </c>
      <c r="D8" s="64">
        <v>68871.56</v>
      </c>
      <c r="E8" s="65">
        <v>68871.56</v>
      </c>
      <c r="F8" s="66">
        <v>0</v>
      </c>
      <c r="G8" s="66">
        <f t="shared" si="0"/>
        <v>68871.56</v>
      </c>
      <c r="H8" s="67">
        <v>68871.56</v>
      </c>
      <c r="I8" s="68">
        <f t="shared" ref="I8:I60" si="3">SUM(E8*1.015)</f>
        <v>69904.633399999992</v>
      </c>
      <c r="J8" s="69">
        <v>0</v>
      </c>
      <c r="K8" s="70">
        <f t="shared" si="1"/>
        <v>68871.56</v>
      </c>
      <c r="L8" s="73">
        <v>68871.56</v>
      </c>
      <c r="M8" s="71">
        <v>0</v>
      </c>
      <c r="N8" s="72"/>
      <c r="O8" s="73">
        <f t="shared" si="2"/>
        <v>68871.56</v>
      </c>
    </row>
    <row r="9" spans="1:15" ht="15.75" customHeight="1" x14ac:dyDescent="0.25">
      <c r="A9" s="109" t="s">
        <v>127</v>
      </c>
      <c r="B9" s="112" t="s">
        <v>128</v>
      </c>
      <c r="C9" s="63">
        <v>11</v>
      </c>
      <c r="D9" s="64">
        <v>0</v>
      </c>
      <c r="E9" s="65">
        <v>0</v>
      </c>
      <c r="F9" s="66">
        <v>0</v>
      </c>
      <c r="G9" s="66">
        <f t="shared" si="0"/>
        <v>0</v>
      </c>
      <c r="H9" s="67">
        <v>0</v>
      </c>
      <c r="I9" s="68"/>
      <c r="J9" s="69">
        <v>0</v>
      </c>
      <c r="K9" s="70">
        <f t="shared" si="1"/>
        <v>0</v>
      </c>
      <c r="L9" s="73">
        <v>0</v>
      </c>
      <c r="M9" s="71">
        <v>0</v>
      </c>
      <c r="N9" s="72"/>
      <c r="O9" s="73">
        <f t="shared" si="2"/>
        <v>0</v>
      </c>
    </row>
    <row r="10" spans="1:15" ht="15.75" x14ac:dyDescent="0.25">
      <c r="A10" s="109"/>
      <c r="B10" s="112"/>
      <c r="C10" s="63">
        <v>45</v>
      </c>
      <c r="D10" s="64">
        <v>167158.5</v>
      </c>
      <c r="E10" s="65">
        <v>167158.5</v>
      </c>
      <c r="F10" s="66">
        <v>0</v>
      </c>
      <c r="G10" s="66">
        <f t="shared" si="0"/>
        <v>167158.5</v>
      </c>
      <c r="H10" s="67">
        <v>167158.5</v>
      </c>
      <c r="I10" s="68">
        <f t="shared" si="3"/>
        <v>169665.87749999997</v>
      </c>
      <c r="J10" s="69">
        <v>0</v>
      </c>
      <c r="K10" s="70">
        <f t="shared" si="1"/>
        <v>167158.5</v>
      </c>
      <c r="L10" s="73">
        <v>167158.5</v>
      </c>
      <c r="M10" s="71">
        <v>0</v>
      </c>
      <c r="N10" s="72"/>
      <c r="O10" s="73">
        <f t="shared" si="2"/>
        <v>167158.5</v>
      </c>
    </row>
    <row r="11" spans="1:15" ht="15.75" x14ac:dyDescent="0.25">
      <c r="A11" s="109" t="s">
        <v>129</v>
      </c>
      <c r="B11" s="110" t="s">
        <v>130</v>
      </c>
      <c r="C11" s="63">
        <v>11</v>
      </c>
      <c r="D11" s="64">
        <v>0</v>
      </c>
      <c r="E11" s="65">
        <v>0</v>
      </c>
      <c r="F11" s="66">
        <v>0</v>
      </c>
      <c r="G11" s="66">
        <f t="shared" si="0"/>
        <v>0</v>
      </c>
      <c r="H11" s="67">
        <v>0</v>
      </c>
      <c r="I11" s="68"/>
      <c r="J11" s="69">
        <v>0</v>
      </c>
      <c r="K11" s="70">
        <f t="shared" si="1"/>
        <v>0</v>
      </c>
      <c r="L11" s="73">
        <v>0</v>
      </c>
      <c r="M11" s="71">
        <v>0</v>
      </c>
      <c r="N11" s="72"/>
      <c r="O11" s="73">
        <f t="shared" si="2"/>
        <v>0</v>
      </c>
    </row>
    <row r="12" spans="1:15" ht="15.75" x14ac:dyDescent="0.25">
      <c r="A12" s="109"/>
      <c r="B12" s="110"/>
      <c r="C12" s="63">
        <v>45</v>
      </c>
      <c r="D12" s="64">
        <v>59783.17</v>
      </c>
      <c r="E12" s="65">
        <v>59783.17</v>
      </c>
      <c r="F12" s="66">
        <v>0</v>
      </c>
      <c r="G12" s="66">
        <f t="shared" si="0"/>
        <v>59783.17</v>
      </c>
      <c r="H12" s="67">
        <v>59783.17</v>
      </c>
      <c r="I12" s="68">
        <f t="shared" si="3"/>
        <v>60679.917549999991</v>
      </c>
      <c r="J12" s="69">
        <v>0</v>
      </c>
      <c r="K12" s="70">
        <f t="shared" si="1"/>
        <v>59783.17</v>
      </c>
      <c r="L12" s="73">
        <v>59783.17</v>
      </c>
      <c r="M12" s="71">
        <v>0</v>
      </c>
      <c r="N12" s="72"/>
      <c r="O12" s="73">
        <f t="shared" si="2"/>
        <v>59783.17</v>
      </c>
    </row>
    <row r="13" spans="1:15" ht="15.75" x14ac:dyDescent="0.25">
      <c r="A13" s="109" t="s">
        <v>131</v>
      </c>
      <c r="B13" s="110" t="s">
        <v>132</v>
      </c>
      <c r="C13" s="63">
        <v>11</v>
      </c>
      <c r="D13" s="64">
        <v>0</v>
      </c>
      <c r="E13" s="65">
        <v>0</v>
      </c>
      <c r="F13" s="66">
        <v>0</v>
      </c>
      <c r="G13" s="66">
        <f t="shared" si="0"/>
        <v>0</v>
      </c>
      <c r="H13" s="67">
        <v>0</v>
      </c>
      <c r="I13" s="68"/>
      <c r="J13" s="69">
        <v>0</v>
      </c>
      <c r="K13" s="70">
        <f t="shared" si="1"/>
        <v>0</v>
      </c>
      <c r="L13" s="73">
        <v>0</v>
      </c>
      <c r="M13" s="71">
        <v>0</v>
      </c>
      <c r="N13" s="72"/>
      <c r="O13" s="73">
        <f t="shared" si="2"/>
        <v>0</v>
      </c>
    </row>
    <row r="14" spans="1:15" ht="15.75" x14ac:dyDescent="0.25">
      <c r="A14" s="109"/>
      <c r="B14" s="110"/>
      <c r="C14" s="63">
        <v>45</v>
      </c>
      <c r="D14" s="64">
        <v>279543.15000000002</v>
      </c>
      <c r="E14" s="65">
        <v>279543.15000000002</v>
      </c>
      <c r="F14" s="66">
        <v>0</v>
      </c>
      <c r="G14" s="66">
        <f t="shared" si="0"/>
        <v>279543.15000000002</v>
      </c>
      <c r="H14" s="67">
        <v>279543.15000000002</v>
      </c>
      <c r="I14" s="68">
        <f t="shared" si="3"/>
        <v>283736.29725</v>
      </c>
      <c r="J14" s="69">
        <v>0</v>
      </c>
      <c r="K14" s="70">
        <f t="shared" si="1"/>
        <v>279543.15000000002</v>
      </c>
      <c r="L14" s="73">
        <v>279543.15000000002</v>
      </c>
      <c r="M14" s="71">
        <v>0</v>
      </c>
      <c r="N14" s="72"/>
      <c r="O14" s="73">
        <f t="shared" si="2"/>
        <v>279543.15000000002</v>
      </c>
    </row>
    <row r="15" spans="1:15" ht="15.75" x14ac:dyDescent="0.25">
      <c r="A15" s="109" t="s">
        <v>133</v>
      </c>
      <c r="B15" s="110" t="s">
        <v>134</v>
      </c>
      <c r="C15" s="63">
        <v>11</v>
      </c>
      <c r="D15" s="64">
        <v>0</v>
      </c>
      <c r="E15" s="65">
        <v>0</v>
      </c>
      <c r="F15" s="66">
        <v>0</v>
      </c>
      <c r="G15" s="66">
        <f t="shared" si="0"/>
        <v>0</v>
      </c>
      <c r="H15" s="67">
        <v>0</v>
      </c>
      <c r="I15" s="68"/>
      <c r="J15" s="69">
        <v>0</v>
      </c>
      <c r="K15" s="70">
        <f t="shared" si="1"/>
        <v>0</v>
      </c>
      <c r="L15" s="73">
        <v>0</v>
      </c>
      <c r="M15" s="71">
        <v>0</v>
      </c>
      <c r="N15" s="72"/>
      <c r="O15" s="73">
        <f t="shared" si="2"/>
        <v>0</v>
      </c>
    </row>
    <row r="16" spans="1:15" ht="15.75" x14ac:dyDescent="0.25">
      <c r="A16" s="109"/>
      <c r="B16" s="110"/>
      <c r="C16" s="63">
        <v>45</v>
      </c>
      <c r="D16" s="64">
        <v>62859.199999999997</v>
      </c>
      <c r="E16" s="65">
        <v>62859.199999999997</v>
      </c>
      <c r="F16" s="66">
        <v>0</v>
      </c>
      <c r="G16" s="66">
        <f t="shared" si="0"/>
        <v>62859.199999999997</v>
      </c>
      <c r="H16" s="67">
        <v>62859.199999999997</v>
      </c>
      <c r="I16" s="68">
        <f t="shared" si="3"/>
        <v>63802.087999999989</v>
      </c>
      <c r="J16" s="69">
        <v>0</v>
      </c>
      <c r="K16" s="70">
        <f t="shared" si="1"/>
        <v>62859.199999999997</v>
      </c>
      <c r="L16" s="73">
        <v>62859.199999999997</v>
      </c>
      <c r="M16" s="71">
        <v>0</v>
      </c>
      <c r="N16" s="72"/>
      <c r="O16" s="73">
        <f t="shared" si="2"/>
        <v>62859.199999999997</v>
      </c>
    </row>
    <row r="17" spans="1:15" ht="15.75" customHeight="1" x14ac:dyDescent="0.25">
      <c r="A17" s="109" t="s">
        <v>135</v>
      </c>
      <c r="B17" s="112" t="s">
        <v>136</v>
      </c>
      <c r="C17" s="63">
        <v>11</v>
      </c>
      <c r="D17" s="64">
        <v>0</v>
      </c>
      <c r="E17" s="65">
        <v>0</v>
      </c>
      <c r="F17" s="66">
        <v>0</v>
      </c>
      <c r="G17" s="66">
        <f t="shared" si="0"/>
        <v>0</v>
      </c>
      <c r="H17" s="67">
        <v>0</v>
      </c>
      <c r="I17" s="68"/>
      <c r="J17" s="69">
        <v>0</v>
      </c>
      <c r="K17" s="70">
        <f t="shared" si="1"/>
        <v>0</v>
      </c>
      <c r="L17" s="73">
        <v>0</v>
      </c>
      <c r="M17" s="71">
        <v>0</v>
      </c>
      <c r="N17" s="72"/>
      <c r="O17" s="73">
        <f t="shared" si="2"/>
        <v>0</v>
      </c>
    </row>
    <row r="18" spans="1:15" ht="15.75" x14ac:dyDescent="0.25">
      <c r="A18" s="109"/>
      <c r="B18" s="112"/>
      <c r="C18" s="63">
        <v>45</v>
      </c>
      <c r="D18" s="64">
        <v>64614.69</v>
      </c>
      <c r="E18" s="65">
        <v>64614.69</v>
      </c>
      <c r="F18" s="66">
        <v>0</v>
      </c>
      <c r="G18" s="66">
        <f t="shared" si="0"/>
        <v>64614.69</v>
      </c>
      <c r="H18" s="67">
        <v>64614.69</v>
      </c>
      <c r="I18" s="68">
        <f t="shared" si="3"/>
        <v>65583.910349999991</v>
      </c>
      <c r="J18" s="69">
        <v>0</v>
      </c>
      <c r="K18" s="70">
        <f t="shared" si="1"/>
        <v>64614.69</v>
      </c>
      <c r="L18" s="73">
        <v>64614.69</v>
      </c>
      <c r="M18" s="71">
        <v>0</v>
      </c>
      <c r="N18" s="72"/>
      <c r="O18" s="73">
        <f t="shared" si="2"/>
        <v>64614.69</v>
      </c>
    </row>
    <row r="19" spans="1:15" ht="15.75" customHeight="1" x14ac:dyDescent="0.25">
      <c r="A19" s="109" t="s">
        <v>137</v>
      </c>
      <c r="B19" s="112" t="s">
        <v>138</v>
      </c>
      <c r="C19" s="63">
        <v>11</v>
      </c>
      <c r="D19" s="64">
        <v>0</v>
      </c>
      <c r="E19" s="65">
        <v>0</v>
      </c>
      <c r="F19" s="66">
        <v>0</v>
      </c>
      <c r="G19" s="66">
        <f t="shared" si="0"/>
        <v>0</v>
      </c>
      <c r="H19" s="67">
        <v>0</v>
      </c>
      <c r="I19" s="68"/>
      <c r="J19" s="69">
        <v>0</v>
      </c>
      <c r="K19" s="70">
        <f t="shared" si="1"/>
        <v>0</v>
      </c>
      <c r="L19" s="73">
        <v>0</v>
      </c>
      <c r="M19" s="71">
        <v>0</v>
      </c>
      <c r="N19" s="72"/>
      <c r="O19" s="73">
        <f t="shared" si="2"/>
        <v>0</v>
      </c>
    </row>
    <row r="20" spans="1:15" ht="15.75" x14ac:dyDescent="0.25">
      <c r="A20" s="109"/>
      <c r="B20" s="112"/>
      <c r="C20" s="63">
        <v>45</v>
      </c>
      <c r="D20" s="64">
        <v>72786.080000000002</v>
      </c>
      <c r="E20" s="65">
        <v>72786.080000000002</v>
      </c>
      <c r="F20" s="66">
        <v>0</v>
      </c>
      <c r="G20" s="66">
        <f t="shared" si="0"/>
        <v>72786.080000000002</v>
      </c>
      <c r="H20" s="67">
        <v>72786.080000000002</v>
      </c>
      <c r="I20" s="68">
        <f t="shared" si="3"/>
        <v>73877.871199999994</v>
      </c>
      <c r="J20" s="69">
        <v>0</v>
      </c>
      <c r="K20" s="70">
        <f t="shared" si="1"/>
        <v>72786.080000000002</v>
      </c>
      <c r="L20" s="73">
        <v>72786.080000000002</v>
      </c>
      <c r="M20" s="71">
        <v>0</v>
      </c>
      <c r="N20" s="72"/>
      <c r="O20" s="73">
        <f t="shared" si="2"/>
        <v>72786.080000000002</v>
      </c>
    </row>
    <row r="21" spans="1:15" ht="15.75" x14ac:dyDescent="0.25">
      <c r="A21" s="109" t="s">
        <v>139</v>
      </c>
      <c r="B21" s="110" t="s">
        <v>140</v>
      </c>
      <c r="C21" s="63">
        <v>11</v>
      </c>
      <c r="D21" s="64">
        <v>0</v>
      </c>
      <c r="E21" s="65">
        <v>0</v>
      </c>
      <c r="F21" s="66">
        <v>0</v>
      </c>
      <c r="G21" s="66">
        <f t="shared" si="0"/>
        <v>0</v>
      </c>
      <c r="H21" s="67">
        <v>0</v>
      </c>
      <c r="I21" s="68"/>
      <c r="J21" s="69">
        <v>0</v>
      </c>
      <c r="K21" s="70">
        <f t="shared" si="1"/>
        <v>0</v>
      </c>
      <c r="L21" s="73">
        <v>0</v>
      </c>
      <c r="M21" s="71">
        <v>0</v>
      </c>
      <c r="N21" s="72"/>
      <c r="O21" s="73">
        <f t="shared" si="2"/>
        <v>0</v>
      </c>
    </row>
    <row r="22" spans="1:15" ht="15.75" x14ac:dyDescent="0.25">
      <c r="A22" s="109"/>
      <c r="B22" s="110"/>
      <c r="C22" s="63">
        <v>45</v>
      </c>
      <c r="D22" s="74">
        <v>91955.48</v>
      </c>
      <c r="E22" s="65">
        <v>91955.48</v>
      </c>
      <c r="F22" s="66">
        <v>0</v>
      </c>
      <c r="G22" s="66">
        <f t="shared" si="0"/>
        <v>91955.48</v>
      </c>
      <c r="H22" s="67">
        <v>91955.48</v>
      </c>
      <c r="I22" s="68">
        <f t="shared" si="3"/>
        <v>93334.812199999986</v>
      </c>
      <c r="J22" s="69">
        <v>0</v>
      </c>
      <c r="K22" s="70">
        <f t="shared" si="1"/>
        <v>91955.48</v>
      </c>
      <c r="L22" s="73">
        <v>91955.48</v>
      </c>
      <c r="M22" s="71">
        <v>0</v>
      </c>
      <c r="N22" s="72"/>
      <c r="O22" s="73">
        <f t="shared" si="2"/>
        <v>91955.48</v>
      </c>
    </row>
    <row r="23" spans="1:15" ht="15.75" x14ac:dyDescent="0.25">
      <c r="A23" s="109" t="s">
        <v>141</v>
      </c>
      <c r="B23" s="110" t="s">
        <v>142</v>
      </c>
      <c r="C23" s="63">
        <v>11</v>
      </c>
      <c r="D23" s="64">
        <v>0</v>
      </c>
      <c r="E23" s="65">
        <v>0</v>
      </c>
      <c r="F23" s="66">
        <v>0</v>
      </c>
      <c r="G23" s="66">
        <f t="shared" si="0"/>
        <v>0</v>
      </c>
      <c r="H23" s="67">
        <v>0</v>
      </c>
      <c r="I23" s="68"/>
      <c r="J23" s="69">
        <v>0</v>
      </c>
      <c r="K23" s="70">
        <f t="shared" si="1"/>
        <v>0</v>
      </c>
      <c r="L23" s="73">
        <v>0</v>
      </c>
      <c r="M23" s="71">
        <v>0</v>
      </c>
      <c r="N23" s="72"/>
      <c r="O23" s="73">
        <f t="shared" si="2"/>
        <v>0</v>
      </c>
    </row>
    <row r="24" spans="1:15" ht="15.75" x14ac:dyDescent="0.25">
      <c r="A24" s="109"/>
      <c r="B24" s="110"/>
      <c r="C24" s="63">
        <v>45</v>
      </c>
      <c r="D24" s="64">
        <v>56833.14</v>
      </c>
      <c r="E24" s="65">
        <v>56833.14</v>
      </c>
      <c r="F24" s="66">
        <v>0</v>
      </c>
      <c r="G24" s="66">
        <f t="shared" si="0"/>
        <v>56833.14</v>
      </c>
      <c r="H24" s="67">
        <v>56833.14</v>
      </c>
      <c r="I24" s="68">
        <f t="shared" si="3"/>
        <v>57685.637099999993</v>
      </c>
      <c r="J24" s="69">
        <v>0</v>
      </c>
      <c r="K24" s="70">
        <f t="shared" si="1"/>
        <v>56833.14</v>
      </c>
      <c r="L24" s="73">
        <v>56833.14</v>
      </c>
      <c r="M24" s="71">
        <v>0</v>
      </c>
      <c r="N24" s="72"/>
      <c r="O24" s="73">
        <f t="shared" si="2"/>
        <v>56833.14</v>
      </c>
    </row>
    <row r="25" spans="1:15" ht="15.75" x14ac:dyDescent="0.25">
      <c r="A25" s="109" t="s">
        <v>143</v>
      </c>
      <c r="B25" s="110" t="s">
        <v>144</v>
      </c>
      <c r="C25" s="63">
        <v>11</v>
      </c>
      <c r="D25" s="64">
        <v>0</v>
      </c>
      <c r="E25" s="65">
        <v>0</v>
      </c>
      <c r="F25" s="66">
        <v>0</v>
      </c>
      <c r="G25" s="66">
        <f t="shared" si="0"/>
        <v>0</v>
      </c>
      <c r="H25" s="67">
        <v>0</v>
      </c>
      <c r="I25" s="68"/>
      <c r="J25" s="69">
        <v>0</v>
      </c>
      <c r="K25" s="70">
        <f t="shared" si="1"/>
        <v>0</v>
      </c>
      <c r="L25" s="73">
        <v>0</v>
      </c>
      <c r="M25" s="71">
        <v>0</v>
      </c>
      <c r="N25" s="72"/>
      <c r="O25" s="73">
        <f t="shared" si="2"/>
        <v>0</v>
      </c>
    </row>
    <row r="26" spans="1:15" ht="15.75" x14ac:dyDescent="0.25">
      <c r="A26" s="109"/>
      <c r="B26" s="110"/>
      <c r="C26" s="63">
        <v>45</v>
      </c>
      <c r="D26" s="64">
        <v>308756.98</v>
      </c>
      <c r="E26" s="65">
        <v>308756.98</v>
      </c>
      <c r="F26" s="66">
        <v>0</v>
      </c>
      <c r="G26" s="66">
        <f t="shared" si="0"/>
        <v>308756.98</v>
      </c>
      <c r="H26" s="67">
        <v>308756.98</v>
      </c>
      <c r="I26" s="68">
        <f t="shared" si="3"/>
        <v>313388.33469999995</v>
      </c>
      <c r="J26" s="69">
        <v>0</v>
      </c>
      <c r="K26" s="70">
        <f t="shared" si="1"/>
        <v>308756.98</v>
      </c>
      <c r="L26" s="73">
        <v>308756.98</v>
      </c>
      <c r="M26" s="71">
        <v>0</v>
      </c>
      <c r="N26" s="72"/>
      <c r="O26" s="73">
        <f t="shared" si="2"/>
        <v>308756.98</v>
      </c>
    </row>
    <row r="27" spans="1:15" ht="15.75" x14ac:dyDescent="0.25">
      <c r="A27" s="109" t="s">
        <v>145</v>
      </c>
      <c r="B27" s="110" t="s">
        <v>146</v>
      </c>
      <c r="C27" s="63">
        <v>11</v>
      </c>
      <c r="D27" s="64">
        <v>0</v>
      </c>
      <c r="E27" s="65">
        <v>0</v>
      </c>
      <c r="F27" s="66">
        <v>0</v>
      </c>
      <c r="G27" s="66">
        <f t="shared" si="0"/>
        <v>0</v>
      </c>
      <c r="H27" s="67">
        <v>0</v>
      </c>
      <c r="I27" s="68"/>
      <c r="J27" s="69">
        <v>0</v>
      </c>
      <c r="K27" s="70">
        <f t="shared" si="1"/>
        <v>0</v>
      </c>
      <c r="L27" s="73">
        <v>0</v>
      </c>
      <c r="M27" s="71">
        <v>0</v>
      </c>
      <c r="N27" s="72"/>
      <c r="O27" s="73">
        <f t="shared" si="2"/>
        <v>0</v>
      </c>
    </row>
    <row r="28" spans="1:15" ht="15.75" x14ac:dyDescent="0.25">
      <c r="A28" s="109"/>
      <c r="B28" s="110"/>
      <c r="C28" s="63">
        <v>45</v>
      </c>
      <c r="D28" s="64">
        <v>105273.06</v>
      </c>
      <c r="E28" s="65">
        <v>105273.06</v>
      </c>
      <c r="F28" s="66">
        <v>0</v>
      </c>
      <c r="G28" s="66">
        <f t="shared" si="0"/>
        <v>105273.06</v>
      </c>
      <c r="H28" s="67">
        <v>105273.06</v>
      </c>
      <c r="I28" s="68">
        <f t="shared" si="3"/>
        <v>106852.15589999998</v>
      </c>
      <c r="J28" s="69">
        <v>0</v>
      </c>
      <c r="K28" s="70">
        <f t="shared" si="1"/>
        <v>105273.06</v>
      </c>
      <c r="L28" s="73">
        <v>105273.06</v>
      </c>
      <c r="M28" s="71">
        <v>0</v>
      </c>
      <c r="N28" s="72"/>
      <c r="O28" s="73">
        <f t="shared" si="2"/>
        <v>105273.06</v>
      </c>
    </row>
    <row r="29" spans="1:15" ht="15.75" x14ac:dyDescent="0.25">
      <c r="A29" s="109" t="s">
        <v>147</v>
      </c>
      <c r="B29" s="110" t="s">
        <v>148</v>
      </c>
      <c r="C29" s="63">
        <v>11</v>
      </c>
      <c r="D29" s="64">
        <v>0</v>
      </c>
      <c r="E29" s="65">
        <v>0</v>
      </c>
      <c r="F29" s="66">
        <v>0</v>
      </c>
      <c r="G29" s="66">
        <f t="shared" si="0"/>
        <v>0</v>
      </c>
      <c r="H29" s="67">
        <v>0</v>
      </c>
      <c r="I29" s="68"/>
      <c r="J29" s="69">
        <v>0</v>
      </c>
      <c r="K29" s="70">
        <f t="shared" si="1"/>
        <v>0</v>
      </c>
      <c r="L29" s="73">
        <v>0</v>
      </c>
      <c r="M29" s="71">
        <v>0</v>
      </c>
      <c r="N29" s="72"/>
      <c r="O29" s="73">
        <f t="shared" si="2"/>
        <v>0</v>
      </c>
    </row>
    <row r="30" spans="1:15" ht="15.75" x14ac:dyDescent="0.25">
      <c r="A30" s="109"/>
      <c r="B30" s="110"/>
      <c r="C30" s="63">
        <v>45</v>
      </c>
      <c r="D30" s="64">
        <v>122326</v>
      </c>
      <c r="E30" s="65">
        <v>122326</v>
      </c>
      <c r="F30" s="66">
        <v>0</v>
      </c>
      <c r="G30" s="66">
        <f t="shared" si="0"/>
        <v>122326</v>
      </c>
      <c r="H30" s="67">
        <v>122326</v>
      </c>
      <c r="I30" s="68">
        <f t="shared" si="3"/>
        <v>124160.88999999998</v>
      </c>
      <c r="J30" s="69">
        <v>0</v>
      </c>
      <c r="K30" s="70">
        <f t="shared" si="1"/>
        <v>122326</v>
      </c>
      <c r="L30" s="73">
        <v>122326</v>
      </c>
      <c r="M30" s="71">
        <v>0</v>
      </c>
      <c r="N30" s="72"/>
      <c r="O30" s="73">
        <f t="shared" si="2"/>
        <v>122326</v>
      </c>
    </row>
    <row r="31" spans="1:15" ht="15.75" customHeight="1" x14ac:dyDescent="0.25">
      <c r="A31" s="109" t="s">
        <v>149</v>
      </c>
      <c r="B31" s="112" t="s">
        <v>150</v>
      </c>
      <c r="C31" s="63">
        <v>11</v>
      </c>
      <c r="D31" s="64">
        <v>0</v>
      </c>
      <c r="E31" s="65">
        <v>0</v>
      </c>
      <c r="F31" s="66">
        <v>0</v>
      </c>
      <c r="G31" s="66">
        <f t="shared" si="0"/>
        <v>0</v>
      </c>
      <c r="H31" s="67">
        <v>0</v>
      </c>
      <c r="I31" s="68"/>
      <c r="J31" s="69">
        <v>0</v>
      </c>
      <c r="K31" s="70">
        <f t="shared" si="1"/>
        <v>0</v>
      </c>
      <c r="L31" s="73">
        <v>0</v>
      </c>
      <c r="M31" s="71">
        <v>0</v>
      </c>
      <c r="N31" s="72"/>
      <c r="O31" s="73">
        <f t="shared" si="2"/>
        <v>0</v>
      </c>
    </row>
    <row r="32" spans="1:15" ht="15.75" x14ac:dyDescent="0.25">
      <c r="A32" s="109"/>
      <c r="B32" s="112"/>
      <c r="C32" s="63">
        <v>45</v>
      </c>
      <c r="D32" s="64">
        <v>81374.42</v>
      </c>
      <c r="E32" s="65">
        <v>81374.42</v>
      </c>
      <c r="F32" s="66">
        <v>0</v>
      </c>
      <c r="G32" s="66">
        <f t="shared" si="0"/>
        <v>81374.42</v>
      </c>
      <c r="H32" s="67">
        <v>81374.42</v>
      </c>
      <c r="I32" s="68">
        <f t="shared" si="3"/>
        <v>82595.036299999992</v>
      </c>
      <c r="J32" s="69">
        <v>0</v>
      </c>
      <c r="K32" s="70">
        <f t="shared" si="1"/>
        <v>81374.42</v>
      </c>
      <c r="L32" s="73">
        <v>81374.42</v>
      </c>
      <c r="M32" s="71">
        <v>0</v>
      </c>
      <c r="N32" s="72"/>
      <c r="O32" s="73">
        <f t="shared" si="2"/>
        <v>81374.42</v>
      </c>
    </row>
    <row r="33" spans="1:15" ht="15.75" x14ac:dyDescent="0.25">
      <c r="A33" s="109" t="s">
        <v>151</v>
      </c>
      <c r="B33" s="110" t="s">
        <v>152</v>
      </c>
      <c r="C33" s="63">
        <v>11</v>
      </c>
      <c r="D33" s="64">
        <v>0</v>
      </c>
      <c r="E33" s="65">
        <v>0</v>
      </c>
      <c r="F33" s="66">
        <v>0</v>
      </c>
      <c r="G33" s="66">
        <f t="shared" si="0"/>
        <v>0</v>
      </c>
      <c r="H33" s="67">
        <v>0</v>
      </c>
      <c r="I33" s="68"/>
      <c r="J33" s="69">
        <v>0</v>
      </c>
      <c r="K33" s="70">
        <f t="shared" si="1"/>
        <v>0</v>
      </c>
      <c r="L33" s="73">
        <v>0</v>
      </c>
      <c r="M33" s="71">
        <v>0</v>
      </c>
      <c r="N33" s="72"/>
      <c r="O33" s="73">
        <f t="shared" si="2"/>
        <v>0</v>
      </c>
    </row>
    <row r="34" spans="1:15" ht="15.75" x14ac:dyDescent="0.25">
      <c r="A34" s="109"/>
      <c r="B34" s="110"/>
      <c r="C34" s="63">
        <v>45</v>
      </c>
      <c r="D34" s="64">
        <v>113188.92</v>
      </c>
      <c r="E34" s="65">
        <v>113188.92</v>
      </c>
      <c r="F34" s="66">
        <v>0</v>
      </c>
      <c r="G34" s="66">
        <f t="shared" si="0"/>
        <v>113188.92</v>
      </c>
      <c r="H34" s="67">
        <v>113188.92</v>
      </c>
      <c r="I34" s="68">
        <f t="shared" si="3"/>
        <v>114886.75379999999</v>
      </c>
      <c r="J34" s="69">
        <v>0</v>
      </c>
      <c r="K34" s="70">
        <f t="shared" si="1"/>
        <v>113188.92</v>
      </c>
      <c r="L34" s="73">
        <v>113188.92</v>
      </c>
      <c r="M34" s="71">
        <v>0</v>
      </c>
      <c r="N34" s="72"/>
      <c r="O34" s="73">
        <f t="shared" si="2"/>
        <v>113188.92</v>
      </c>
    </row>
    <row r="35" spans="1:15" ht="15.75" x14ac:dyDescent="0.25">
      <c r="A35" s="109" t="s">
        <v>153</v>
      </c>
      <c r="B35" s="110" t="s">
        <v>154</v>
      </c>
      <c r="C35" s="63">
        <v>11</v>
      </c>
      <c r="D35" s="64">
        <v>0</v>
      </c>
      <c r="E35" s="65">
        <v>0</v>
      </c>
      <c r="F35" s="66">
        <v>0</v>
      </c>
      <c r="G35" s="66">
        <f t="shared" si="0"/>
        <v>0</v>
      </c>
      <c r="H35" s="67">
        <v>0</v>
      </c>
      <c r="I35" s="68"/>
      <c r="J35" s="69">
        <v>0</v>
      </c>
      <c r="K35" s="70">
        <f t="shared" si="1"/>
        <v>0</v>
      </c>
      <c r="L35" s="73">
        <v>0</v>
      </c>
      <c r="M35" s="71">
        <v>0</v>
      </c>
      <c r="N35" s="72"/>
      <c r="O35" s="73">
        <f t="shared" si="2"/>
        <v>0</v>
      </c>
    </row>
    <row r="36" spans="1:15" ht="15.75" x14ac:dyDescent="0.25">
      <c r="A36" s="109"/>
      <c r="B36" s="110"/>
      <c r="C36" s="63">
        <v>45</v>
      </c>
      <c r="D36" s="64">
        <v>132936.34</v>
      </c>
      <c r="E36" s="65">
        <v>132936.34</v>
      </c>
      <c r="F36" s="66">
        <v>0</v>
      </c>
      <c r="G36" s="66">
        <f t="shared" si="0"/>
        <v>132936.34</v>
      </c>
      <c r="H36" s="67">
        <v>132936.34</v>
      </c>
      <c r="I36" s="68">
        <f t="shared" si="3"/>
        <v>134930.38509999998</v>
      </c>
      <c r="J36" s="69">
        <v>0</v>
      </c>
      <c r="K36" s="70">
        <f t="shared" si="1"/>
        <v>132936.34</v>
      </c>
      <c r="L36" s="73">
        <v>132936.34</v>
      </c>
      <c r="M36" s="71">
        <v>0</v>
      </c>
      <c r="N36" s="72"/>
      <c r="O36" s="73">
        <f t="shared" si="2"/>
        <v>132936.34</v>
      </c>
    </row>
    <row r="37" spans="1:15" ht="15.75" x14ac:dyDescent="0.25">
      <c r="A37" s="109" t="s">
        <v>155</v>
      </c>
      <c r="B37" s="110" t="s">
        <v>156</v>
      </c>
      <c r="C37" s="63">
        <v>11</v>
      </c>
      <c r="D37" s="64">
        <v>0</v>
      </c>
      <c r="E37" s="65">
        <v>0</v>
      </c>
      <c r="F37" s="66">
        <v>0</v>
      </c>
      <c r="G37" s="66">
        <f t="shared" si="0"/>
        <v>0</v>
      </c>
      <c r="H37" s="67">
        <v>0</v>
      </c>
      <c r="I37" s="68"/>
      <c r="J37" s="69">
        <v>0</v>
      </c>
      <c r="K37" s="70">
        <f t="shared" si="1"/>
        <v>0</v>
      </c>
      <c r="L37" s="73">
        <v>0</v>
      </c>
      <c r="M37" s="71">
        <v>0</v>
      </c>
      <c r="N37" s="72"/>
      <c r="O37" s="73">
        <f t="shared" si="2"/>
        <v>0</v>
      </c>
    </row>
    <row r="38" spans="1:15" ht="15.75" x14ac:dyDescent="0.25">
      <c r="A38" s="109"/>
      <c r="B38" s="110"/>
      <c r="C38" s="63">
        <v>45</v>
      </c>
      <c r="D38" s="64">
        <v>192715.87</v>
      </c>
      <c r="E38" s="65">
        <v>192715.87</v>
      </c>
      <c r="F38" s="66">
        <v>0</v>
      </c>
      <c r="G38" s="66">
        <f t="shared" si="0"/>
        <v>192715.87</v>
      </c>
      <c r="H38" s="67">
        <v>192715.87</v>
      </c>
      <c r="I38" s="68">
        <f t="shared" si="3"/>
        <v>195606.60804999998</v>
      </c>
      <c r="J38" s="69">
        <v>0</v>
      </c>
      <c r="K38" s="70">
        <f t="shared" si="1"/>
        <v>192715.87</v>
      </c>
      <c r="L38" s="73">
        <v>192715.87</v>
      </c>
      <c r="M38" s="71">
        <v>0</v>
      </c>
      <c r="N38" s="72"/>
      <c r="O38" s="73">
        <f t="shared" si="2"/>
        <v>192715.87</v>
      </c>
    </row>
    <row r="39" spans="1:15" ht="15.75" x14ac:dyDescent="0.25">
      <c r="A39" s="109" t="s">
        <v>157</v>
      </c>
      <c r="B39" s="110" t="s">
        <v>158</v>
      </c>
      <c r="C39" s="63">
        <v>11</v>
      </c>
      <c r="D39" s="64">
        <v>0</v>
      </c>
      <c r="E39" s="65">
        <v>0</v>
      </c>
      <c r="F39" s="66">
        <v>0</v>
      </c>
      <c r="G39" s="66">
        <f t="shared" si="0"/>
        <v>0</v>
      </c>
      <c r="H39" s="67">
        <v>0</v>
      </c>
      <c r="I39" s="68"/>
      <c r="J39" s="69">
        <v>0</v>
      </c>
      <c r="K39" s="70">
        <f t="shared" si="1"/>
        <v>0</v>
      </c>
      <c r="L39" s="73">
        <v>0</v>
      </c>
      <c r="M39" s="71">
        <v>0</v>
      </c>
      <c r="N39" s="72"/>
      <c r="O39" s="73">
        <f t="shared" si="2"/>
        <v>0</v>
      </c>
    </row>
    <row r="40" spans="1:15" ht="15.75" x14ac:dyDescent="0.25">
      <c r="A40" s="109"/>
      <c r="B40" s="110"/>
      <c r="C40" s="63">
        <v>45</v>
      </c>
      <c r="D40" s="64">
        <v>61186.49</v>
      </c>
      <c r="E40" s="65">
        <v>61186.49</v>
      </c>
      <c r="F40" s="66">
        <v>0</v>
      </c>
      <c r="G40" s="66">
        <f t="shared" si="0"/>
        <v>61186.49</v>
      </c>
      <c r="H40" s="67">
        <v>61186.49</v>
      </c>
      <c r="I40" s="68">
        <f t="shared" si="3"/>
        <v>62104.287349999991</v>
      </c>
      <c r="J40" s="69">
        <v>0</v>
      </c>
      <c r="K40" s="70">
        <f t="shared" si="1"/>
        <v>61186.49</v>
      </c>
      <c r="L40" s="73">
        <v>61186.49</v>
      </c>
      <c r="M40" s="71">
        <v>0</v>
      </c>
      <c r="N40" s="72"/>
      <c r="O40" s="73">
        <f t="shared" si="2"/>
        <v>61186.49</v>
      </c>
    </row>
    <row r="41" spans="1:15" ht="15.75" x14ac:dyDescent="0.25">
      <c r="A41" s="109" t="s">
        <v>159</v>
      </c>
      <c r="B41" s="110" t="s">
        <v>160</v>
      </c>
      <c r="C41" s="63">
        <v>11</v>
      </c>
      <c r="D41" s="64">
        <v>0</v>
      </c>
      <c r="E41" s="65">
        <v>0</v>
      </c>
      <c r="F41" s="66">
        <v>0</v>
      </c>
      <c r="G41" s="66">
        <f t="shared" si="0"/>
        <v>0</v>
      </c>
      <c r="H41" s="67">
        <v>0</v>
      </c>
      <c r="I41" s="68"/>
      <c r="J41" s="69">
        <v>0</v>
      </c>
      <c r="K41" s="70">
        <f t="shared" si="1"/>
        <v>0</v>
      </c>
      <c r="L41" s="73">
        <v>0</v>
      </c>
      <c r="M41" s="71">
        <v>0</v>
      </c>
      <c r="N41" s="72"/>
      <c r="O41" s="73">
        <f t="shared" si="2"/>
        <v>0</v>
      </c>
    </row>
    <row r="42" spans="1:15" ht="15.75" x14ac:dyDescent="0.25">
      <c r="A42" s="109"/>
      <c r="B42" s="110"/>
      <c r="C42" s="63">
        <v>45</v>
      </c>
      <c r="D42" s="64">
        <v>105875.14</v>
      </c>
      <c r="E42" s="65">
        <v>106089.34</v>
      </c>
      <c r="F42" s="66">
        <v>0</v>
      </c>
      <c r="G42" s="66">
        <f>E42+F42</f>
        <v>106089.34</v>
      </c>
      <c r="H42" s="67">
        <v>106089.34</v>
      </c>
      <c r="I42" s="68">
        <f t="shared" si="3"/>
        <v>107680.68009999998</v>
      </c>
      <c r="J42" s="69">
        <v>0</v>
      </c>
      <c r="K42" s="70">
        <f t="shared" si="1"/>
        <v>106089.34</v>
      </c>
      <c r="L42" s="73">
        <v>106089.34</v>
      </c>
      <c r="M42" s="71">
        <v>0</v>
      </c>
      <c r="N42" s="72"/>
      <c r="O42" s="73">
        <f t="shared" si="2"/>
        <v>106089.34</v>
      </c>
    </row>
    <row r="43" spans="1:15" ht="15.75" customHeight="1" x14ac:dyDescent="0.25">
      <c r="A43" s="109" t="s">
        <v>161</v>
      </c>
      <c r="B43" s="112" t="s">
        <v>162</v>
      </c>
      <c r="C43" s="63">
        <v>11</v>
      </c>
      <c r="D43" s="64">
        <v>0</v>
      </c>
      <c r="E43" s="65">
        <v>0</v>
      </c>
      <c r="F43" s="66">
        <v>0</v>
      </c>
      <c r="G43" s="66">
        <f t="shared" si="0"/>
        <v>0</v>
      </c>
      <c r="H43" s="67">
        <v>0</v>
      </c>
      <c r="I43" s="68"/>
      <c r="J43" s="69">
        <v>0</v>
      </c>
      <c r="K43" s="70">
        <f t="shared" si="1"/>
        <v>0</v>
      </c>
      <c r="L43" s="73">
        <v>0</v>
      </c>
      <c r="M43" s="71">
        <v>0</v>
      </c>
      <c r="N43" s="72"/>
      <c r="O43" s="73">
        <f t="shared" si="2"/>
        <v>0</v>
      </c>
    </row>
    <row r="44" spans="1:15" ht="15.75" x14ac:dyDescent="0.25">
      <c r="A44" s="109"/>
      <c r="B44" s="112"/>
      <c r="C44" s="63">
        <v>45</v>
      </c>
      <c r="D44" s="64">
        <v>115781.13</v>
      </c>
      <c r="E44" s="65">
        <v>115781.13</v>
      </c>
      <c r="F44" s="66">
        <v>0</v>
      </c>
      <c r="G44" s="66">
        <f t="shared" si="0"/>
        <v>115781.13</v>
      </c>
      <c r="H44" s="67">
        <v>115781.13</v>
      </c>
      <c r="I44" s="68">
        <f t="shared" si="3"/>
        <v>117517.84694999999</v>
      </c>
      <c r="J44" s="69">
        <v>0</v>
      </c>
      <c r="K44" s="70">
        <f t="shared" si="1"/>
        <v>115781.13</v>
      </c>
      <c r="L44" s="73">
        <v>115781.13</v>
      </c>
      <c r="M44" s="71">
        <v>0</v>
      </c>
      <c r="N44" s="72"/>
      <c r="O44" s="73">
        <f t="shared" si="2"/>
        <v>115781.13</v>
      </c>
    </row>
    <row r="45" spans="1:15" ht="15.75" x14ac:dyDescent="0.25">
      <c r="A45" s="109" t="s">
        <v>163</v>
      </c>
      <c r="B45" s="110" t="s">
        <v>164</v>
      </c>
      <c r="C45" s="63">
        <v>11</v>
      </c>
      <c r="D45" s="64">
        <v>0</v>
      </c>
      <c r="E45" s="65">
        <v>0</v>
      </c>
      <c r="F45" s="66">
        <v>0</v>
      </c>
      <c r="G45" s="66">
        <f t="shared" si="0"/>
        <v>0</v>
      </c>
      <c r="H45" s="67">
        <v>0</v>
      </c>
      <c r="I45" s="68"/>
      <c r="J45" s="69">
        <v>0</v>
      </c>
      <c r="K45" s="70">
        <f t="shared" si="1"/>
        <v>0</v>
      </c>
      <c r="L45" s="73">
        <v>0</v>
      </c>
      <c r="M45" s="71">
        <v>0</v>
      </c>
      <c r="N45" s="72"/>
      <c r="O45" s="73">
        <f t="shared" si="2"/>
        <v>0</v>
      </c>
    </row>
    <row r="46" spans="1:15" ht="15.75" x14ac:dyDescent="0.25">
      <c r="A46" s="109"/>
      <c r="B46" s="110"/>
      <c r="C46" s="63">
        <v>45</v>
      </c>
      <c r="D46" s="64">
        <v>63662.22</v>
      </c>
      <c r="E46" s="65">
        <v>63662.22</v>
      </c>
      <c r="F46" s="66">
        <v>0</v>
      </c>
      <c r="G46" s="66">
        <f t="shared" si="0"/>
        <v>63662.22</v>
      </c>
      <c r="H46" s="67">
        <v>63662.22</v>
      </c>
      <c r="I46" s="68">
        <f t="shared" si="3"/>
        <v>64617.153299999998</v>
      </c>
      <c r="J46" s="69">
        <v>0</v>
      </c>
      <c r="K46" s="70">
        <f t="shared" si="1"/>
        <v>63662.22</v>
      </c>
      <c r="L46" s="73">
        <v>63662.22</v>
      </c>
      <c r="M46" s="71">
        <v>0</v>
      </c>
      <c r="N46" s="72"/>
      <c r="O46" s="73">
        <f t="shared" si="2"/>
        <v>63662.22</v>
      </c>
    </row>
    <row r="47" spans="1:15" ht="15.75" customHeight="1" x14ac:dyDescent="0.25">
      <c r="A47" s="109" t="s">
        <v>165</v>
      </c>
      <c r="B47" s="112" t="s">
        <v>166</v>
      </c>
      <c r="C47" s="63">
        <v>11</v>
      </c>
      <c r="D47" s="64">
        <v>0</v>
      </c>
      <c r="E47" s="65">
        <v>0</v>
      </c>
      <c r="F47" s="66">
        <v>0</v>
      </c>
      <c r="G47" s="66">
        <f t="shared" si="0"/>
        <v>0</v>
      </c>
      <c r="H47" s="67">
        <v>0</v>
      </c>
      <c r="I47" s="68"/>
      <c r="J47" s="69">
        <v>0</v>
      </c>
      <c r="K47" s="70">
        <f t="shared" si="1"/>
        <v>0</v>
      </c>
      <c r="L47" s="73">
        <v>0</v>
      </c>
      <c r="M47" s="71">
        <v>0</v>
      </c>
      <c r="N47" s="72"/>
      <c r="O47" s="73">
        <f t="shared" si="2"/>
        <v>0</v>
      </c>
    </row>
    <row r="48" spans="1:15" ht="15.75" x14ac:dyDescent="0.25">
      <c r="A48" s="109"/>
      <c r="B48" s="112"/>
      <c r="C48" s="63">
        <v>45</v>
      </c>
      <c r="D48" s="64">
        <v>130574.9</v>
      </c>
      <c r="E48" s="65">
        <v>130574.9</v>
      </c>
      <c r="F48" s="66">
        <v>0</v>
      </c>
      <c r="G48" s="66">
        <f t="shared" si="0"/>
        <v>130574.9</v>
      </c>
      <c r="H48" s="67">
        <v>130574.9</v>
      </c>
      <c r="I48" s="68">
        <f t="shared" si="3"/>
        <v>132533.52349999998</v>
      </c>
      <c r="J48" s="69">
        <v>0</v>
      </c>
      <c r="K48" s="70">
        <f t="shared" si="1"/>
        <v>130574.9</v>
      </c>
      <c r="L48" s="73">
        <v>130574.9</v>
      </c>
      <c r="M48" s="71">
        <v>0</v>
      </c>
      <c r="N48" s="72"/>
      <c r="O48" s="73">
        <f t="shared" si="2"/>
        <v>130574.9</v>
      </c>
    </row>
    <row r="49" spans="1:15" ht="15.75" x14ac:dyDescent="0.25">
      <c r="A49" s="109" t="s">
        <v>167</v>
      </c>
      <c r="B49" s="110" t="s">
        <v>168</v>
      </c>
      <c r="C49" s="63">
        <v>11</v>
      </c>
      <c r="D49" s="64">
        <v>0</v>
      </c>
      <c r="E49" s="65">
        <v>0</v>
      </c>
      <c r="F49" s="66">
        <v>0</v>
      </c>
      <c r="G49" s="66">
        <f t="shared" si="0"/>
        <v>0</v>
      </c>
      <c r="H49" s="67">
        <v>0</v>
      </c>
      <c r="I49" s="68"/>
      <c r="J49" s="69">
        <v>0</v>
      </c>
      <c r="K49" s="70">
        <f t="shared" si="1"/>
        <v>0</v>
      </c>
      <c r="L49" s="73">
        <v>0</v>
      </c>
      <c r="M49" s="71">
        <v>0</v>
      </c>
      <c r="N49" s="72"/>
      <c r="O49" s="73">
        <f t="shared" si="2"/>
        <v>0</v>
      </c>
    </row>
    <row r="50" spans="1:15" ht="15.75" x14ac:dyDescent="0.25">
      <c r="A50" s="109"/>
      <c r="B50" s="110"/>
      <c r="C50" s="63">
        <v>45</v>
      </c>
      <c r="D50" s="64">
        <v>83838.929999999993</v>
      </c>
      <c r="E50" s="65">
        <v>83838.929999999993</v>
      </c>
      <c r="F50" s="66">
        <v>0</v>
      </c>
      <c r="G50" s="66">
        <f t="shared" si="0"/>
        <v>83838.929999999993</v>
      </c>
      <c r="H50" s="67">
        <v>83838.929999999993</v>
      </c>
      <c r="I50" s="68">
        <f t="shared" si="3"/>
        <v>85096.513949999979</v>
      </c>
      <c r="J50" s="69">
        <v>0</v>
      </c>
      <c r="K50" s="70">
        <f t="shared" si="1"/>
        <v>83838.929999999993</v>
      </c>
      <c r="L50" s="73">
        <v>83838.929999999993</v>
      </c>
      <c r="M50" s="71">
        <v>0</v>
      </c>
      <c r="N50" s="72"/>
      <c r="O50" s="73">
        <f t="shared" si="2"/>
        <v>83838.929999999993</v>
      </c>
    </row>
    <row r="51" spans="1:15" ht="15.75" x14ac:dyDescent="0.25">
      <c r="A51" s="109" t="s">
        <v>169</v>
      </c>
      <c r="B51" s="110" t="s">
        <v>170</v>
      </c>
      <c r="C51" s="63">
        <v>11</v>
      </c>
      <c r="D51" s="64">
        <v>0</v>
      </c>
      <c r="E51" s="65">
        <v>0</v>
      </c>
      <c r="F51" s="66">
        <v>0</v>
      </c>
      <c r="G51" s="66">
        <f t="shared" si="0"/>
        <v>0</v>
      </c>
      <c r="H51" s="67">
        <v>0</v>
      </c>
      <c r="I51" s="68"/>
      <c r="J51" s="69">
        <v>0</v>
      </c>
      <c r="K51" s="70">
        <f t="shared" si="1"/>
        <v>0</v>
      </c>
      <c r="L51" s="73">
        <v>0</v>
      </c>
      <c r="M51" s="71">
        <v>0</v>
      </c>
      <c r="N51" s="72"/>
      <c r="O51" s="73">
        <f t="shared" si="2"/>
        <v>0</v>
      </c>
    </row>
    <row r="52" spans="1:15" ht="15.75" x14ac:dyDescent="0.25">
      <c r="A52" s="109"/>
      <c r="B52" s="110"/>
      <c r="C52" s="63">
        <v>45</v>
      </c>
      <c r="D52" s="64">
        <v>87028.82</v>
      </c>
      <c r="E52" s="65">
        <v>87028.82</v>
      </c>
      <c r="F52" s="66">
        <v>0</v>
      </c>
      <c r="G52" s="66">
        <f t="shared" si="0"/>
        <v>87028.82</v>
      </c>
      <c r="H52" s="67">
        <v>87028.82</v>
      </c>
      <c r="I52" s="68">
        <f t="shared" si="3"/>
        <v>88334.252299999993</v>
      </c>
      <c r="J52" s="69">
        <v>0</v>
      </c>
      <c r="K52" s="70">
        <f t="shared" si="1"/>
        <v>87028.82</v>
      </c>
      <c r="L52" s="73">
        <v>87028.82</v>
      </c>
      <c r="M52" s="71">
        <v>0</v>
      </c>
      <c r="N52" s="72"/>
      <c r="O52" s="73">
        <f t="shared" si="2"/>
        <v>87028.82</v>
      </c>
    </row>
    <row r="53" spans="1:15" ht="15.75" customHeight="1" x14ac:dyDescent="0.25">
      <c r="A53" s="114" t="s">
        <v>171</v>
      </c>
      <c r="B53" s="115" t="s">
        <v>172</v>
      </c>
      <c r="C53" s="63">
        <v>11</v>
      </c>
      <c r="D53" s="64">
        <v>0</v>
      </c>
      <c r="E53" s="65">
        <v>0</v>
      </c>
      <c r="F53" s="66">
        <v>0</v>
      </c>
      <c r="G53" s="66">
        <f t="shared" si="0"/>
        <v>0</v>
      </c>
      <c r="H53" s="67">
        <v>0</v>
      </c>
      <c r="I53" s="68"/>
      <c r="J53" s="69">
        <v>0</v>
      </c>
      <c r="K53" s="70">
        <f t="shared" si="1"/>
        <v>0</v>
      </c>
      <c r="L53" s="73">
        <v>0</v>
      </c>
      <c r="M53" s="71">
        <v>0</v>
      </c>
      <c r="N53" s="72"/>
      <c r="O53" s="73">
        <f t="shared" si="2"/>
        <v>0</v>
      </c>
    </row>
    <row r="54" spans="1:15" ht="15.75" x14ac:dyDescent="0.25">
      <c r="A54" s="114"/>
      <c r="B54" s="115"/>
      <c r="C54" s="63">
        <v>45</v>
      </c>
      <c r="D54" s="64">
        <v>143552.62</v>
      </c>
      <c r="E54" s="65">
        <v>143552.62</v>
      </c>
      <c r="F54" s="66">
        <v>0</v>
      </c>
      <c r="G54" s="66">
        <f t="shared" si="0"/>
        <v>143552.62</v>
      </c>
      <c r="H54" s="67">
        <v>143552.62</v>
      </c>
      <c r="I54" s="68">
        <f t="shared" si="3"/>
        <v>145705.90929999997</v>
      </c>
      <c r="J54" s="69">
        <v>0</v>
      </c>
      <c r="K54" s="70">
        <f t="shared" si="1"/>
        <v>143552.62</v>
      </c>
      <c r="L54" s="73">
        <v>143552.62</v>
      </c>
      <c r="M54" s="71">
        <v>0</v>
      </c>
      <c r="N54" s="72"/>
      <c r="O54" s="73">
        <f t="shared" si="2"/>
        <v>143552.62</v>
      </c>
    </row>
    <row r="55" spans="1:15" ht="15.75" customHeight="1" x14ac:dyDescent="0.25">
      <c r="A55" s="109" t="s">
        <v>173</v>
      </c>
      <c r="B55" s="112" t="s">
        <v>174</v>
      </c>
      <c r="C55" s="63">
        <v>11</v>
      </c>
      <c r="D55" s="64">
        <v>0</v>
      </c>
      <c r="E55" s="65">
        <v>0</v>
      </c>
      <c r="F55" s="66">
        <v>0</v>
      </c>
      <c r="G55" s="66">
        <f t="shared" si="0"/>
        <v>0</v>
      </c>
      <c r="H55" s="67">
        <v>0</v>
      </c>
      <c r="I55" s="68"/>
      <c r="J55" s="69">
        <v>0</v>
      </c>
      <c r="K55" s="70">
        <f t="shared" si="1"/>
        <v>0</v>
      </c>
      <c r="L55" s="73">
        <v>0</v>
      </c>
      <c r="M55" s="71">
        <v>0</v>
      </c>
      <c r="N55" s="72"/>
      <c r="O55" s="73">
        <f t="shared" si="2"/>
        <v>0</v>
      </c>
    </row>
    <row r="56" spans="1:15" ht="15.75" x14ac:dyDescent="0.25">
      <c r="A56" s="109"/>
      <c r="B56" s="112"/>
      <c r="C56" s="63">
        <v>45</v>
      </c>
      <c r="D56" s="64">
        <v>62656.07</v>
      </c>
      <c r="E56" s="65">
        <v>62656.07</v>
      </c>
      <c r="F56" s="66">
        <v>0</v>
      </c>
      <c r="G56" s="66">
        <f t="shared" si="0"/>
        <v>62656.07</v>
      </c>
      <c r="H56" s="67">
        <v>62656.07</v>
      </c>
      <c r="I56" s="68">
        <f t="shared" si="3"/>
        <v>63595.911049999995</v>
      </c>
      <c r="J56" s="69">
        <v>0</v>
      </c>
      <c r="K56" s="70">
        <f t="shared" si="1"/>
        <v>62656.07</v>
      </c>
      <c r="L56" s="73">
        <v>62656.07</v>
      </c>
      <c r="M56" s="71">
        <v>0</v>
      </c>
      <c r="N56" s="72"/>
      <c r="O56" s="73">
        <f t="shared" si="2"/>
        <v>62656.07</v>
      </c>
    </row>
    <row r="57" spans="1:15" ht="15.75" x14ac:dyDescent="0.25">
      <c r="A57" s="109" t="s">
        <v>175</v>
      </c>
      <c r="B57" s="110" t="s">
        <v>176</v>
      </c>
      <c r="C57" s="63">
        <v>11</v>
      </c>
      <c r="D57" s="64">
        <v>0</v>
      </c>
      <c r="E57" s="65">
        <v>0</v>
      </c>
      <c r="F57" s="66">
        <v>0</v>
      </c>
      <c r="G57" s="66">
        <f t="shared" si="0"/>
        <v>0</v>
      </c>
      <c r="H57" s="67">
        <v>0</v>
      </c>
      <c r="I57" s="68"/>
      <c r="J57" s="69">
        <v>0</v>
      </c>
      <c r="K57" s="70">
        <f t="shared" si="1"/>
        <v>0</v>
      </c>
      <c r="L57" s="73">
        <v>0</v>
      </c>
      <c r="M57" s="71">
        <v>0</v>
      </c>
      <c r="N57" s="72"/>
      <c r="O57" s="73">
        <f t="shared" si="2"/>
        <v>0</v>
      </c>
    </row>
    <row r="58" spans="1:15" ht="15.75" x14ac:dyDescent="0.25">
      <c r="A58" s="109"/>
      <c r="B58" s="110"/>
      <c r="C58" s="63">
        <v>45</v>
      </c>
      <c r="D58" s="64">
        <v>101734.5</v>
      </c>
      <c r="E58" s="65">
        <v>101734.5</v>
      </c>
      <c r="F58" s="66">
        <v>0</v>
      </c>
      <c r="G58" s="66">
        <f>E58+F58</f>
        <v>101734.5</v>
      </c>
      <c r="H58" s="67">
        <v>101734.5</v>
      </c>
      <c r="I58" s="68">
        <f t="shared" si="3"/>
        <v>103260.51749999999</v>
      </c>
      <c r="J58" s="69">
        <v>0</v>
      </c>
      <c r="K58" s="70">
        <f t="shared" si="1"/>
        <v>101734.5</v>
      </c>
      <c r="L58" s="73">
        <v>101734.5</v>
      </c>
      <c r="M58" s="71">
        <v>0</v>
      </c>
      <c r="N58" s="72"/>
      <c r="O58" s="73">
        <f t="shared" si="2"/>
        <v>101734.5</v>
      </c>
    </row>
    <row r="59" spans="1:15" ht="15.75" x14ac:dyDescent="0.25">
      <c r="A59" s="109" t="s">
        <v>177</v>
      </c>
      <c r="B59" s="110" t="s">
        <v>178</v>
      </c>
      <c r="C59" s="63">
        <v>11</v>
      </c>
      <c r="D59" s="75"/>
      <c r="E59" s="65">
        <v>0</v>
      </c>
      <c r="F59" s="66">
        <v>0</v>
      </c>
      <c r="G59" s="66">
        <f t="shared" si="0"/>
        <v>0</v>
      </c>
      <c r="H59" s="67">
        <v>0</v>
      </c>
      <c r="I59" s="68"/>
      <c r="J59" s="69">
        <v>0</v>
      </c>
      <c r="K59" s="70">
        <f t="shared" si="1"/>
        <v>0</v>
      </c>
      <c r="L59" s="73">
        <v>0</v>
      </c>
      <c r="M59" s="71">
        <v>0</v>
      </c>
      <c r="N59" s="72"/>
      <c r="O59" s="73">
        <f t="shared" si="2"/>
        <v>0</v>
      </c>
    </row>
    <row r="60" spans="1:15" ht="15.75" x14ac:dyDescent="0.25">
      <c r="A60" s="109"/>
      <c r="B60" s="110"/>
      <c r="C60" s="63">
        <v>45</v>
      </c>
      <c r="D60" s="76"/>
      <c r="E60" s="65">
        <v>209233.98</v>
      </c>
      <c r="F60" s="66">
        <v>0</v>
      </c>
      <c r="G60" s="66">
        <f t="shared" si="0"/>
        <v>209233.98</v>
      </c>
      <c r="H60" s="67">
        <v>209233.98</v>
      </c>
      <c r="I60" s="68">
        <f t="shared" si="3"/>
        <v>212372.48969999998</v>
      </c>
      <c r="J60" s="69">
        <v>0</v>
      </c>
      <c r="K60" s="70">
        <f t="shared" si="1"/>
        <v>209233.98</v>
      </c>
      <c r="L60" s="73">
        <v>209233.98</v>
      </c>
      <c r="M60" s="71">
        <v>0</v>
      </c>
      <c r="N60" s="72"/>
      <c r="O60" s="73">
        <f t="shared" si="2"/>
        <v>209233.98</v>
      </c>
    </row>
    <row r="61" spans="1:15" ht="15.75" customHeight="1" x14ac:dyDescent="0.25">
      <c r="A61" s="109" t="s">
        <v>179</v>
      </c>
      <c r="B61" s="112" t="s">
        <v>180</v>
      </c>
      <c r="C61" s="63">
        <v>11</v>
      </c>
      <c r="D61" s="76"/>
      <c r="E61" s="65">
        <v>0</v>
      </c>
      <c r="F61" s="66">
        <v>0</v>
      </c>
      <c r="G61" s="66">
        <f t="shared" si="0"/>
        <v>0</v>
      </c>
      <c r="H61" s="67">
        <v>0</v>
      </c>
      <c r="I61" s="68"/>
      <c r="J61" s="69">
        <v>0</v>
      </c>
      <c r="K61" s="70">
        <f t="shared" si="1"/>
        <v>0</v>
      </c>
      <c r="L61" s="73">
        <v>0</v>
      </c>
      <c r="M61" s="71">
        <v>0</v>
      </c>
      <c r="N61" s="72"/>
      <c r="O61" s="73">
        <f t="shared" si="2"/>
        <v>0</v>
      </c>
    </row>
    <row r="62" spans="1:15" ht="16.5" thickBot="1" x14ac:dyDescent="0.3">
      <c r="A62" s="111"/>
      <c r="B62" s="113"/>
      <c r="C62" s="77">
        <v>45</v>
      </c>
      <c r="D62" s="78"/>
      <c r="E62" s="79">
        <v>185863.44</v>
      </c>
      <c r="F62" s="80">
        <v>0</v>
      </c>
      <c r="G62" s="66">
        <f t="shared" si="0"/>
        <v>185863.44</v>
      </c>
      <c r="H62" s="67">
        <v>185863.44</v>
      </c>
      <c r="I62" s="81">
        <f>SUM(E62*1.015)</f>
        <v>188651.39159999997</v>
      </c>
      <c r="J62" s="82">
        <v>0</v>
      </c>
      <c r="K62" s="83">
        <f t="shared" si="1"/>
        <v>185863.44</v>
      </c>
      <c r="L62" s="73">
        <v>185863.44</v>
      </c>
      <c r="M62" s="71">
        <v>0</v>
      </c>
      <c r="N62" s="84"/>
      <c r="O62" s="73">
        <f t="shared" si="2"/>
        <v>185863.44</v>
      </c>
    </row>
    <row r="63" spans="1:15" ht="15.75" x14ac:dyDescent="0.25">
      <c r="A63" s="86"/>
      <c r="B63" s="87"/>
      <c r="C63" s="88"/>
      <c r="D63" s="89"/>
      <c r="E63" s="89"/>
      <c r="F63" s="90"/>
      <c r="G63" s="91"/>
      <c r="H63" s="90"/>
      <c r="I63" s="90"/>
      <c r="J63" s="90"/>
      <c r="K63" s="90"/>
      <c r="L63" s="92"/>
      <c r="M63" s="92"/>
      <c r="N63" s="92"/>
      <c r="O63" s="92"/>
    </row>
    <row r="64" spans="1:15" ht="15.75" x14ac:dyDescent="0.25">
      <c r="C64" s="88"/>
      <c r="D64" s="89"/>
      <c r="E64" s="89">
        <f>E6+E8+E10+E12+E14+E16+E18+E20+E22+E24+E26+E28+E30+E32+E34+E36+E38+E40+E42+E44+E46+E48+E50+E52+E54+E56+E58+E60+E62</f>
        <v>3737340</v>
      </c>
    </row>
    <row r="65" spans="2:6" x14ac:dyDescent="0.25">
      <c r="B65" s="30" t="s">
        <v>181</v>
      </c>
      <c r="F65" s="36"/>
    </row>
    <row r="66" spans="2:6" x14ac:dyDescent="0.25">
      <c r="B66" t="s">
        <v>182</v>
      </c>
      <c r="F66" s="36"/>
    </row>
  </sheetData>
  <mergeCells count="61">
    <mergeCell ref="A7:A8"/>
    <mergeCell ref="B7:B8"/>
    <mergeCell ref="E3:G3"/>
    <mergeCell ref="H3:K3"/>
    <mergeCell ref="L3:O3"/>
    <mergeCell ref="A5:A6"/>
    <mergeCell ref="B5:B6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</mergeCells>
  <pageMargins left="0.7" right="0.7" top="0.75" bottom="0.75" header="0.3" footer="0.3"/>
  <pageSetup paperSize="9"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0C7F9-F697-42C5-B732-A0EE4C1431DB}">
  <sheetPr>
    <pageSetUpPr fitToPage="1"/>
  </sheetPr>
  <dimension ref="A1:O54"/>
  <sheetViews>
    <sheetView tabSelected="1" topLeftCell="A28" workbookViewId="0">
      <selection activeCell="E42" sqref="E42"/>
    </sheetView>
  </sheetViews>
  <sheetFormatPr defaultRowHeight="15" x14ac:dyDescent="0.25"/>
  <cols>
    <col min="1" max="1" width="5.28515625" customWidth="1"/>
    <col min="2" max="2" width="34.28515625" customWidth="1"/>
    <col min="3" max="3" width="6.28515625" customWidth="1"/>
    <col min="4" max="4" width="14.42578125" customWidth="1"/>
    <col min="5" max="5" width="15" customWidth="1"/>
    <col min="6" max="6" width="14.42578125" customWidth="1"/>
    <col min="7" max="7" width="16.5703125" customWidth="1"/>
    <col min="8" max="8" width="14.42578125" customWidth="1"/>
    <col min="9" max="9" width="0" hidden="1" customWidth="1"/>
    <col min="10" max="10" width="13.42578125" customWidth="1"/>
    <col min="11" max="11" width="16.5703125" customWidth="1"/>
    <col min="12" max="12" width="15" customWidth="1"/>
    <col min="13" max="13" width="13.28515625" customWidth="1"/>
    <col min="14" max="14" width="0" hidden="1" customWidth="1"/>
    <col min="15" max="15" width="14.7109375" customWidth="1"/>
  </cols>
  <sheetData>
    <row r="1" spans="1:15" x14ac:dyDescent="0.25">
      <c r="A1" t="s">
        <v>183</v>
      </c>
    </row>
    <row r="2" spans="1:15" ht="15.75" thickBot="1" x14ac:dyDescent="0.3"/>
    <row r="3" spans="1:15" ht="16.5" thickBot="1" x14ac:dyDescent="0.3">
      <c r="A3" s="48"/>
      <c r="B3" s="48"/>
      <c r="C3" s="48"/>
      <c r="E3" s="116" t="s">
        <v>4</v>
      </c>
      <c r="F3" s="117"/>
      <c r="G3" s="117"/>
      <c r="H3" s="116" t="s">
        <v>5</v>
      </c>
      <c r="I3" s="117"/>
      <c r="J3" s="117"/>
      <c r="K3" s="117"/>
      <c r="L3" s="116" t="s">
        <v>6</v>
      </c>
      <c r="M3" s="117"/>
      <c r="N3" s="117"/>
      <c r="O3" s="118"/>
    </row>
    <row r="4" spans="1:15" ht="15.75" x14ac:dyDescent="0.25">
      <c r="A4" s="49" t="s">
        <v>115</v>
      </c>
      <c r="B4" s="50" t="s">
        <v>8</v>
      </c>
      <c r="C4" s="50" t="s">
        <v>116</v>
      </c>
      <c r="D4" s="93" t="s">
        <v>117</v>
      </c>
      <c r="E4" s="52" t="s">
        <v>118</v>
      </c>
      <c r="F4" s="53" t="s">
        <v>119</v>
      </c>
      <c r="G4" s="99" t="s">
        <v>120</v>
      </c>
      <c r="H4" s="56" t="s">
        <v>121</v>
      </c>
      <c r="I4" s="56" t="s">
        <v>118</v>
      </c>
      <c r="J4" s="57" t="s">
        <v>119</v>
      </c>
      <c r="K4" s="58" t="s">
        <v>16</v>
      </c>
      <c r="L4" s="100" t="s">
        <v>121</v>
      </c>
      <c r="M4" s="101" t="s">
        <v>122</v>
      </c>
      <c r="N4" s="61" t="s">
        <v>122</v>
      </c>
      <c r="O4" s="62" t="s">
        <v>18</v>
      </c>
    </row>
    <row r="5" spans="1:15" ht="15.75" x14ac:dyDescent="0.25">
      <c r="A5" s="109" t="s">
        <v>123</v>
      </c>
      <c r="B5" s="110" t="s">
        <v>184</v>
      </c>
      <c r="C5" s="63">
        <v>11</v>
      </c>
      <c r="D5" s="94">
        <v>0</v>
      </c>
      <c r="E5" s="65">
        <v>0</v>
      </c>
      <c r="F5" s="66">
        <v>0</v>
      </c>
      <c r="G5" s="104">
        <f t="shared" ref="G5:H47" si="0">E5+F5</f>
        <v>0</v>
      </c>
      <c r="H5" s="68">
        <v>0</v>
      </c>
      <c r="I5" s="69"/>
      <c r="J5" s="69">
        <v>0</v>
      </c>
      <c r="K5" s="70">
        <f>SUM(H5,J5)</f>
        <v>0</v>
      </c>
      <c r="L5" s="102">
        <v>0</v>
      </c>
      <c r="M5" s="71">
        <v>0</v>
      </c>
      <c r="N5" s="72"/>
      <c r="O5" s="73">
        <f>SUM(L5,M5)</f>
        <v>0</v>
      </c>
    </row>
    <row r="6" spans="1:15" ht="15.75" x14ac:dyDescent="0.25">
      <c r="A6" s="109"/>
      <c r="B6" s="110"/>
      <c r="C6" s="63">
        <v>45</v>
      </c>
      <c r="D6" s="95">
        <v>142108.39000000001</v>
      </c>
      <c r="E6" s="65">
        <v>142108.39000000001</v>
      </c>
      <c r="F6" s="66">
        <v>0</v>
      </c>
      <c r="G6" s="104">
        <f t="shared" si="0"/>
        <v>142108.39000000001</v>
      </c>
      <c r="H6" s="68">
        <v>142108.39000000001</v>
      </c>
      <c r="I6" s="69">
        <f>SUM(E6*1.015)</f>
        <v>144240.01585</v>
      </c>
      <c r="J6" s="69">
        <v>0</v>
      </c>
      <c r="K6" s="70">
        <f t="shared" ref="K6:K46" si="1">SUM(H6,J6)</f>
        <v>142108.39000000001</v>
      </c>
      <c r="L6" s="102">
        <v>142108.39000000001</v>
      </c>
      <c r="M6" s="71">
        <v>0</v>
      </c>
      <c r="N6" s="72"/>
      <c r="O6" s="73">
        <f t="shared" ref="O6:O50" si="2">SUM(L6,M6)</f>
        <v>142108.39000000001</v>
      </c>
    </row>
    <row r="7" spans="1:15" ht="15.75" x14ac:dyDescent="0.25">
      <c r="A7" s="109" t="s">
        <v>125</v>
      </c>
      <c r="B7" s="110" t="s">
        <v>185</v>
      </c>
      <c r="C7" s="63">
        <v>11</v>
      </c>
      <c r="D7" s="95">
        <v>0</v>
      </c>
      <c r="E7" s="65">
        <v>0</v>
      </c>
      <c r="F7" s="66">
        <v>0</v>
      </c>
      <c r="G7" s="104">
        <f t="shared" si="0"/>
        <v>0</v>
      </c>
      <c r="H7" s="68">
        <v>0</v>
      </c>
      <c r="I7" s="69"/>
      <c r="J7" s="69">
        <v>0</v>
      </c>
      <c r="K7" s="70">
        <f t="shared" si="1"/>
        <v>0</v>
      </c>
      <c r="L7" s="102">
        <v>0</v>
      </c>
      <c r="M7" s="71">
        <v>0</v>
      </c>
      <c r="N7" s="72"/>
      <c r="O7" s="73">
        <f t="shared" si="2"/>
        <v>0</v>
      </c>
    </row>
    <row r="8" spans="1:15" ht="15.75" x14ac:dyDescent="0.25">
      <c r="A8" s="109"/>
      <c r="B8" s="110"/>
      <c r="C8" s="63">
        <v>45</v>
      </c>
      <c r="D8" s="95">
        <v>162621.79</v>
      </c>
      <c r="E8" s="65">
        <v>102896.53</v>
      </c>
      <c r="F8" s="66">
        <v>0</v>
      </c>
      <c r="G8" s="104">
        <f t="shared" si="0"/>
        <v>102896.53</v>
      </c>
      <c r="H8" s="68">
        <v>102896.53</v>
      </c>
      <c r="I8" s="69">
        <f t="shared" ref="I8:I50" si="3">SUM(E8*1.015)</f>
        <v>104439.97794999999</v>
      </c>
      <c r="J8" s="69">
        <v>0</v>
      </c>
      <c r="K8" s="70">
        <f t="shared" si="1"/>
        <v>102896.53</v>
      </c>
      <c r="L8" s="102">
        <v>102896.53</v>
      </c>
      <c r="M8" s="71">
        <v>0</v>
      </c>
      <c r="N8" s="72"/>
      <c r="O8" s="73">
        <f t="shared" si="2"/>
        <v>102896.53</v>
      </c>
    </row>
    <row r="9" spans="1:15" ht="15.75" x14ac:dyDescent="0.25">
      <c r="A9" s="109" t="s">
        <v>127</v>
      </c>
      <c r="B9" s="110" t="s">
        <v>186</v>
      </c>
      <c r="C9" s="63">
        <v>11</v>
      </c>
      <c r="D9" s="95">
        <v>0</v>
      </c>
      <c r="E9" s="65">
        <v>0</v>
      </c>
      <c r="F9" s="66">
        <v>0</v>
      </c>
      <c r="G9" s="104">
        <f t="shared" si="0"/>
        <v>0</v>
      </c>
      <c r="H9" s="68">
        <v>0</v>
      </c>
      <c r="I9" s="69"/>
      <c r="J9" s="69">
        <v>0</v>
      </c>
      <c r="K9" s="70">
        <f t="shared" si="1"/>
        <v>0</v>
      </c>
      <c r="L9" s="102">
        <v>0</v>
      </c>
      <c r="M9" s="71">
        <v>0</v>
      </c>
      <c r="N9" s="72"/>
      <c r="O9" s="73">
        <f t="shared" si="2"/>
        <v>0</v>
      </c>
    </row>
    <row r="10" spans="1:15" ht="15.75" x14ac:dyDescent="0.25">
      <c r="A10" s="109"/>
      <c r="B10" s="110"/>
      <c r="C10" s="63">
        <v>45</v>
      </c>
      <c r="D10" s="95">
        <v>75394.69</v>
      </c>
      <c r="E10" s="65">
        <v>75394.69</v>
      </c>
      <c r="F10" s="66">
        <v>0</v>
      </c>
      <c r="G10" s="104">
        <f t="shared" si="0"/>
        <v>75394.69</v>
      </c>
      <c r="H10" s="68">
        <v>75394.69</v>
      </c>
      <c r="I10" s="69">
        <f t="shared" si="3"/>
        <v>76525.610349999988</v>
      </c>
      <c r="J10" s="69">
        <v>0</v>
      </c>
      <c r="K10" s="70">
        <f t="shared" si="1"/>
        <v>75394.69</v>
      </c>
      <c r="L10" s="102">
        <v>75394.69</v>
      </c>
      <c r="M10" s="71">
        <v>0</v>
      </c>
      <c r="N10" s="72"/>
      <c r="O10" s="73">
        <f t="shared" si="2"/>
        <v>75394.69</v>
      </c>
    </row>
    <row r="11" spans="1:15" ht="15.75" customHeight="1" x14ac:dyDescent="0.25">
      <c r="A11" s="109" t="s">
        <v>129</v>
      </c>
      <c r="B11" s="112" t="s">
        <v>187</v>
      </c>
      <c r="C11" s="63">
        <v>11</v>
      </c>
      <c r="D11" s="95">
        <v>0</v>
      </c>
      <c r="E11" s="65">
        <v>0</v>
      </c>
      <c r="F11" s="66">
        <v>0</v>
      </c>
      <c r="G11" s="104">
        <f t="shared" si="0"/>
        <v>0</v>
      </c>
      <c r="H11" s="68">
        <v>0</v>
      </c>
      <c r="I11" s="69"/>
      <c r="J11" s="69">
        <v>0</v>
      </c>
      <c r="K11" s="70">
        <f t="shared" si="1"/>
        <v>0</v>
      </c>
      <c r="L11" s="102">
        <v>0</v>
      </c>
      <c r="M11" s="71">
        <v>0</v>
      </c>
      <c r="N11" s="72"/>
      <c r="O11" s="73">
        <f t="shared" si="2"/>
        <v>0</v>
      </c>
    </row>
    <row r="12" spans="1:15" ht="15.75" x14ac:dyDescent="0.25">
      <c r="A12" s="109"/>
      <c r="B12" s="112"/>
      <c r="C12" s="63">
        <v>45</v>
      </c>
      <c r="D12" s="95">
        <v>119108.53</v>
      </c>
      <c r="E12" s="65">
        <v>119108.53</v>
      </c>
      <c r="F12" s="66">
        <v>0</v>
      </c>
      <c r="G12" s="104">
        <f t="shared" si="0"/>
        <v>119108.53</v>
      </c>
      <c r="H12" s="68">
        <v>119108.53</v>
      </c>
      <c r="I12" s="69">
        <f t="shared" si="3"/>
        <v>120895.15794999999</v>
      </c>
      <c r="J12" s="69">
        <v>0</v>
      </c>
      <c r="K12" s="70">
        <f t="shared" si="1"/>
        <v>119108.53</v>
      </c>
      <c r="L12" s="102">
        <v>119108.53</v>
      </c>
      <c r="M12" s="71">
        <v>0</v>
      </c>
      <c r="N12" s="72"/>
      <c r="O12" s="73">
        <f t="shared" si="2"/>
        <v>119108.53</v>
      </c>
    </row>
    <row r="13" spans="1:15" ht="15.75" x14ac:dyDescent="0.25">
      <c r="A13" s="109" t="s">
        <v>131</v>
      </c>
      <c r="B13" s="110" t="s">
        <v>188</v>
      </c>
      <c r="C13" s="63">
        <v>11</v>
      </c>
      <c r="D13" s="95">
        <v>0</v>
      </c>
      <c r="E13" s="65">
        <v>0</v>
      </c>
      <c r="F13" s="66">
        <v>0</v>
      </c>
      <c r="G13" s="104">
        <f t="shared" si="0"/>
        <v>0</v>
      </c>
      <c r="H13" s="68">
        <v>0</v>
      </c>
      <c r="I13" s="69"/>
      <c r="J13" s="69">
        <v>0</v>
      </c>
      <c r="K13" s="70">
        <f t="shared" si="1"/>
        <v>0</v>
      </c>
      <c r="L13" s="102">
        <v>0</v>
      </c>
      <c r="M13" s="71">
        <v>0</v>
      </c>
      <c r="N13" s="72"/>
      <c r="O13" s="73">
        <f t="shared" si="2"/>
        <v>0</v>
      </c>
    </row>
    <row r="14" spans="1:15" ht="15.75" x14ac:dyDescent="0.25">
      <c r="A14" s="109"/>
      <c r="B14" s="110"/>
      <c r="C14" s="63">
        <v>45</v>
      </c>
      <c r="D14" s="95">
        <v>70928.14</v>
      </c>
      <c r="E14" s="65">
        <v>70928.14</v>
      </c>
      <c r="F14" s="66">
        <v>0</v>
      </c>
      <c r="G14" s="104">
        <f t="shared" si="0"/>
        <v>70928.14</v>
      </c>
      <c r="H14" s="68">
        <v>70928.14</v>
      </c>
      <c r="I14" s="69">
        <f t="shared" si="3"/>
        <v>71992.062099999996</v>
      </c>
      <c r="J14" s="69">
        <v>0</v>
      </c>
      <c r="K14" s="70">
        <f t="shared" si="1"/>
        <v>70928.14</v>
      </c>
      <c r="L14" s="102">
        <v>70928.14</v>
      </c>
      <c r="M14" s="71">
        <v>0</v>
      </c>
      <c r="N14" s="72"/>
      <c r="O14" s="73">
        <f t="shared" si="2"/>
        <v>70928.14</v>
      </c>
    </row>
    <row r="15" spans="1:15" ht="15.75" x14ac:dyDescent="0.25">
      <c r="A15" s="109" t="s">
        <v>133</v>
      </c>
      <c r="B15" s="110" t="s">
        <v>189</v>
      </c>
      <c r="C15" s="63">
        <v>11</v>
      </c>
      <c r="D15" s="95">
        <v>0</v>
      </c>
      <c r="E15" s="65">
        <v>0</v>
      </c>
      <c r="F15" s="66">
        <v>0</v>
      </c>
      <c r="G15" s="104">
        <f t="shared" si="0"/>
        <v>0</v>
      </c>
      <c r="H15" s="68">
        <v>0</v>
      </c>
      <c r="I15" s="69"/>
      <c r="J15" s="69">
        <v>0</v>
      </c>
      <c r="K15" s="70">
        <f t="shared" si="1"/>
        <v>0</v>
      </c>
      <c r="L15" s="102">
        <v>0</v>
      </c>
      <c r="M15" s="71">
        <v>0</v>
      </c>
      <c r="N15" s="72"/>
      <c r="O15" s="73">
        <f t="shared" si="2"/>
        <v>0</v>
      </c>
    </row>
    <row r="16" spans="1:15" ht="15.75" x14ac:dyDescent="0.25">
      <c r="A16" s="109"/>
      <c r="B16" s="110"/>
      <c r="C16" s="63">
        <v>45</v>
      </c>
      <c r="D16" s="95">
        <v>76515.02</v>
      </c>
      <c r="E16" s="65">
        <v>76515.02</v>
      </c>
      <c r="F16" s="66">
        <v>0</v>
      </c>
      <c r="G16" s="104">
        <f t="shared" si="0"/>
        <v>76515.02</v>
      </c>
      <c r="H16" s="68">
        <v>76515.02</v>
      </c>
      <c r="I16" s="69">
        <f t="shared" si="3"/>
        <v>77662.745299999995</v>
      </c>
      <c r="J16" s="69">
        <v>0</v>
      </c>
      <c r="K16" s="70">
        <f t="shared" si="1"/>
        <v>76515.02</v>
      </c>
      <c r="L16" s="102">
        <v>76515.02</v>
      </c>
      <c r="M16" s="71">
        <v>0</v>
      </c>
      <c r="N16" s="72"/>
      <c r="O16" s="73">
        <f t="shared" si="2"/>
        <v>76515.02</v>
      </c>
    </row>
    <row r="17" spans="1:15" ht="15.75" x14ac:dyDescent="0.25">
      <c r="A17" s="109" t="s">
        <v>135</v>
      </c>
      <c r="B17" s="110" t="s">
        <v>190</v>
      </c>
      <c r="C17" s="63">
        <v>11</v>
      </c>
      <c r="D17" s="95">
        <v>0</v>
      </c>
      <c r="E17" s="65">
        <v>0</v>
      </c>
      <c r="F17" s="66">
        <v>0</v>
      </c>
      <c r="G17" s="104">
        <f t="shared" si="0"/>
        <v>0</v>
      </c>
      <c r="H17" s="68">
        <v>0</v>
      </c>
      <c r="I17" s="69"/>
      <c r="J17" s="69">
        <v>0</v>
      </c>
      <c r="K17" s="70">
        <f t="shared" si="1"/>
        <v>0</v>
      </c>
      <c r="L17" s="102">
        <v>0</v>
      </c>
      <c r="M17" s="71">
        <v>0</v>
      </c>
      <c r="N17" s="72"/>
      <c r="O17" s="73">
        <f t="shared" si="2"/>
        <v>0</v>
      </c>
    </row>
    <row r="18" spans="1:15" ht="15.75" x14ac:dyDescent="0.25">
      <c r="A18" s="109"/>
      <c r="B18" s="110"/>
      <c r="C18" s="63">
        <v>45</v>
      </c>
      <c r="D18" s="95">
        <v>114479.15</v>
      </c>
      <c r="E18" s="65">
        <v>114479.15</v>
      </c>
      <c r="F18" s="66">
        <v>0</v>
      </c>
      <c r="G18" s="104">
        <f t="shared" si="0"/>
        <v>114479.15</v>
      </c>
      <c r="H18" s="68">
        <v>114479.15</v>
      </c>
      <c r="I18" s="69">
        <f t="shared" si="3"/>
        <v>116196.33724999998</v>
      </c>
      <c r="J18" s="69">
        <v>0</v>
      </c>
      <c r="K18" s="70">
        <f t="shared" si="1"/>
        <v>114479.15</v>
      </c>
      <c r="L18" s="102">
        <v>114479.15</v>
      </c>
      <c r="M18" s="71">
        <v>0</v>
      </c>
      <c r="N18" s="72"/>
      <c r="O18" s="73">
        <f t="shared" si="2"/>
        <v>114479.15</v>
      </c>
    </row>
    <row r="19" spans="1:15" ht="15.75" customHeight="1" x14ac:dyDescent="0.25">
      <c r="A19" s="109" t="s">
        <v>137</v>
      </c>
      <c r="B19" s="112" t="s">
        <v>191</v>
      </c>
      <c r="C19" s="63">
        <v>11</v>
      </c>
      <c r="D19" s="95">
        <v>0</v>
      </c>
      <c r="E19" s="65">
        <v>0</v>
      </c>
      <c r="F19" s="66">
        <v>0</v>
      </c>
      <c r="G19" s="104">
        <f t="shared" si="0"/>
        <v>0</v>
      </c>
      <c r="H19" s="68">
        <v>0</v>
      </c>
      <c r="I19" s="69"/>
      <c r="J19" s="69">
        <v>0</v>
      </c>
      <c r="K19" s="70">
        <f t="shared" si="1"/>
        <v>0</v>
      </c>
      <c r="L19" s="102">
        <v>0</v>
      </c>
      <c r="M19" s="71">
        <v>0</v>
      </c>
      <c r="N19" s="72"/>
      <c r="O19" s="73">
        <f t="shared" si="2"/>
        <v>0</v>
      </c>
    </row>
    <row r="20" spans="1:15" ht="15.75" x14ac:dyDescent="0.25">
      <c r="A20" s="109"/>
      <c r="B20" s="112"/>
      <c r="C20" s="63">
        <v>45</v>
      </c>
      <c r="D20" s="95">
        <v>160864.75</v>
      </c>
      <c r="E20" s="65">
        <v>160864.75</v>
      </c>
      <c r="F20" s="66">
        <v>0</v>
      </c>
      <c r="G20" s="104">
        <f t="shared" si="0"/>
        <v>160864.75</v>
      </c>
      <c r="H20" s="68">
        <v>160864.75</v>
      </c>
      <c r="I20" s="69">
        <f t="shared" si="3"/>
        <v>163277.72124999997</v>
      </c>
      <c r="J20" s="69">
        <v>0</v>
      </c>
      <c r="K20" s="70">
        <f t="shared" si="1"/>
        <v>160864.75</v>
      </c>
      <c r="L20" s="102">
        <v>160864.75</v>
      </c>
      <c r="M20" s="71">
        <v>0</v>
      </c>
      <c r="N20" s="72"/>
      <c r="O20" s="73">
        <f t="shared" si="2"/>
        <v>160864.75</v>
      </c>
    </row>
    <row r="21" spans="1:15" ht="15.75" x14ac:dyDescent="0.25">
      <c r="A21" s="109" t="s">
        <v>139</v>
      </c>
      <c r="B21" s="110" t="s">
        <v>192</v>
      </c>
      <c r="C21" s="63">
        <v>11</v>
      </c>
      <c r="D21" s="95">
        <v>0</v>
      </c>
      <c r="E21" s="65">
        <v>0</v>
      </c>
      <c r="F21" s="66">
        <v>0</v>
      </c>
      <c r="G21" s="104">
        <f t="shared" si="0"/>
        <v>0</v>
      </c>
      <c r="H21" s="68">
        <v>0</v>
      </c>
      <c r="I21" s="69"/>
      <c r="J21" s="69">
        <v>0</v>
      </c>
      <c r="K21" s="70">
        <f t="shared" si="1"/>
        <v>0</v>
      </c>
      <c r="L21" s="102">
        <v>0</v>
      </c>
      <c r="M21" s="71">
        <v>0</v>
      </c>
      <c r="N21" s="72"/>
      <c r="O21" s="73">
        <f t="shared" si="2"/>
        <v>0</v>
      </c>
    </row>
    <row r="22" spans="1:15" ht="15.75" x14ac:dyDescent="0.25">
      <c r="A22" s="109"/>
      <c r="B22" s="110"/>
      <c r="C22" s="63">
        <v>45</v>
      </c>
      <c r="D22" s="95">
        <v>94294.53</v>
      </c>
      <c r="E22" s="65">
        <v>94294.53</v>
      </c>
      <c r="F22" s="66">
        <v>0</v>
      </c>
      <c r="G22" s="104">
        <f t="shared" si="0"/>
        <v>94294.53</v>
      </c>
      <c r="H22" s="68">
        <v>94294.53</v>
      </c>
      <c r="I22" s="69">
        <f t="shared" si="3"/>
        <v>95708.947949999987</v>
      </c>
      <c r="J22" s="69">
        <v>0</v>
      </c>
      <c r="K22" s="70">
        <f t="shared" si="1"/>
        <v>94294.53</v>
      </c>
      <c r="L22" s="102">
        <v>94294.53</v>
      </c>
      <c r="M22" s="71">
        <v>0</v>
      </c>
      <c r="N22" s="72"/>
      <c r="O22" s="73">
        <f t="shared" si="2"/>
        <v>94294.53</v>
      </c>
    </row>
    <row r="23" spans="1:15" ht="15.75" x14ac:dyDescent="0.25">
      <c r="A23" s="109" t="s">
        <v>141</v>
      </c>
      <c r="B23" s="110" t="s">
        <v>193</v>
      </c>
      <c r="C23" s="63">
        <v>11</v>
      </c>
      <c r="D23" s="95">
        <v>0</v>
      </c>
      <c r="E23" s="65">
        <v>0</v>
      </c>
      <c r="F23" s="66">
        <v>0</v>
      </c>
      <c r="G23" s="104">
        <f t="shared" si="0"/>
        <v>0</v>
      </c>
      <c r="H23" s="68">
        <v>0</v>
      </c>
      <c r="I23" s="69"/>
      <c r="J23" s="69">
        <v>0</v>
      </c>
      <c r="K23" s="70">
        <f t="shared" si="1"/>
        <v>0</v>
      </c>
      <c r="L23" s="102">
        <v>0</v>
      </c>
      <c r="M23" s="71">
        <v>0</v>
      </c>
      <c r="N23" s="72"/>
      <c r="O23" s="73">
        <f t="shared" si="2"/>
        <v>0</v>
      </c>
    </row>
    <row r="24" spans="1:15" ht="15.75" x14ac:dyDescent="0.25">
      <c r="A24" s="109"/>
      <c r="B24" s="110"/>
      <c r="C24" s="63">
        <v>45</v>
      </c>
      <c r="D24" s="95">
        <v>85950.02</v>
      </c>
      <c r="E24" s="65">
        <v>85950.02</v>
      </c>
      <c r="F24" s="66">
        <v>0</v>
      </c>
      <c r="G24" s="104">
        <f t="shared" si="0"/>
        <v>85950.02</v>
      </c>
      <c r="H24" s="68">
        <v>85950.02</v>
      </c>
      <c r="I24" s="69">
        <f t="shared" si="3"/>
        <v>87239.270299999989</v>
      </c>
      <c r="J24" s="69">
        <v>0</v>
      </c>
      <c r="K24" s="70">
        <f t="shared" si="1"/>
        <v>85950.02</v>
      </c>
      <c r="L24" s="102">
        <v>85950.02</v>
      </c>
      <c r="M24" s="71">
        <v>0</v>
      </c>
      <c r="N24" s="72"/>
      <c r="O24" s="73">
        <f t="shared" si="2"/>
        <v>85950.02</v>
      </c>
    </row>
    <row r="25" spans="1:15" ht="15.75" x14ac:dyDescent="0.25">
      <c r="A25" s="109" t="s">
        <v>143</v>
      </c>
      <c r="B25" s="112" t="s">
        <v>194</v>
      </c>
      <c r="C25" s="63">
        <v>11</v>
      </c>
      <c r="D25" s="95">
        <v>0</v>
      </c>
      <c r="E25" s="65">
        <v>0</v>
      </c>
      <c r="F25" s="66">
        <v>0</v>
      </c>
      <c r="G25" s="104">
        <f t="shared" si="0"/>
        <v>0</v>
      </c>
      <c r="H25" s="68">
        <v>0</v>
      </c>
      <c r="I25" s="69"/>
      <c r="J25" s="69">
        <v>0</v>
      </c>
      <c r="K25" s="69">
        <v>0</v>
      </c>
      <c r="L25" s="102">
        <v>0</v>
      </c>
      <c r="M25" s="71">
        <v>0</v>
      </c>
      <c r="N25" s="72"/>
      <c r="O25" s="73">
        <f t="shared" si="2"/>
        <v>0</v>
      </c>
    </row>
    <row r="26" spans="1:15" ht="15.75" x14ac:dyDescent="0.25">
      <c r="A26" s="109"/>
      <c r="B26" s="112"/>
      <c r="C26" s="63">
        <v>45</v>
      </c>
      <c r="D26" s="95">
        <v>174141.12</v>
      </c>
      <c r="E26" s="65">
        <v>174141.12</v>
      </c>
      <c r="F26" s="66">
        <v>0</v>
      </c>
      <c r="G26" s="104">
        <f t="shared" si="0"/>
        <v>174141.12</v>
      </c>
      <c r="H26" s="68">
        <v>174141.12</v>
      </c>
      <c r="I26" s="69">
        <f t="shared" si="3"/>
        <v>176753.23679999998</v>
      </c>
      <c r="J26" s="69">
        <v>0</v>
      </c>
      <c r="K26" s="70">
        <f t="shared" si="1"/>
        <v>174141.12</v>
      </c>
      <c r="L26" s="102">
        <v>174141.12</v>
      </c>
      <c r="M26" s="71">
        <v>0</v>
      </c>
      <c r="N26" s="72"/>
      <c r="O26" s="73">
        <f t="shared" si="2"/>
        <v>174141.12</v>
      </c>
    </row>
    <row r="27" spans="1:15" ht="15.75" x14ac:dyDescent="0.25">
      <c r="A27" s="109" t="s">
        <v>145</v>
      </c>
      <c r="B27" s="110" t="s">
        <v>195</v>
      </c>
      <c r="C27" s="63">
        <v>11</v>
      </c>
      <c r="D27" s="94">
        <v>0</v>
      </c>
      <c r="E27" s="65">
        <v>0</v>
      </c>
      <c r="F27" s="66">
        <v>0</v>
      </c>
      <c r="G27" s="104">
        <f t="shared" si="0"/>
        <v>0</v>
      </c>
      <c r="H27" s="68">
        <v>0</v>
      </c>
      <c r="I27" s="69"/>
      <c r="J27" s="69">
        <v>0</v>
      </c>
      <c r="K27" s="70">
        <f t="shared" si="1"/>
        <v>0</v>
      </c>
      <c r="L27" s="102">
        <v>0</v>
      </c>
      <c r="M27" s="71">
        <v>0</v>
      </c>
      <c r="N27" s="72"/>
      <c r="O27" s="73">
        <f t="shared" si="2"/>
        <v>0</v>
      </c>
    </row>
    <row r="28" spans="1:15" ht="15.75" x14ac:dyDescent="0.25">
      <c r="A28" s="109"/>
      <c r="B28" s="110"/>
      <c r="C28" s="63">
        <v>45</v>
      </c>
      <c r="D28" s="95">
        <v>110765.62</v>
      </c>
      <c r="E28" s="65">
        <v>110765.62</v>
      </c>
      <c r="F28" s="66">
        <v>0</v>
      </c>
      <c r="G28" s="104">
        <f t="shared" si="0"/>
        <v>110765.62</v>
      </c>
      <c r="H28" s="68">
        <v>110765.62</v>
      </c>
      <c r="I28" s="69">
        <f t="shared" si="3"/>
        <v>112427.10429999998</v>
      </c>
      <c r="J28" s="69">
        <v>0</v>
      </c>
      <c r="K28" s="70">
        <f t="shared" si="1"/>
        <v>110765.62</v>
      </c>
      <c r="L28" s="102">
        <v>110765.62</v>
      </c>
      <c r="M28" s="71">
        <v>0</v>
      </c>
      <c r="N28" s="72"/>
      <c r="O28" s="73">
        <f t="shared" si="2"/>
        <v>110765.62</v>
      </c>
    </row>
    <row r="29" spans="1:15" ht="15.75" x14ac:dyDescent="0.25">
      <c r="A29" s="109" t="s">
        <v>147</v>
      </c>
      <c r="B29" s="110" t="s">
        <v>196</v>
      </c>
      <c r="C29" s="63">
        <v>11</v>
      </c>
      <c r="D29" s="94">
        <v>0</v>
      </c>
      <c r="E29" s="65">
        <v>0</v>
      </c>
      <c r="F29" s="66">
        <v>0</v>
      </c>
      <c r="G29" s="104">
        <f t="shared" si="0"/>
        <v>0</v>
      </c>
      <c r="H29" s="68">
        <v>0</v>
      </c>
      <c r="I29" s="69"/>
      <c r="J29" s="69">
        <v>0</v>
      </c>
      <c r="K29" s="70">
        <f t="shared" si="1"/>
        <v>0</v>
      </c>
      <c r="L29" s="102">
        <v>0</v>
      </c>
      <c r="M29" s="71">
        <v>0</v>
      </c>
      <c r="N29" s="72"/>
      <c r="O29" s="73">
        <f t="shared" si="2"/>
        <v>0</v>
      </c>
    </row>
    <row r="30" spans="1:15" ht="15.75" x14ac:dyDescent="0.25">
      <c r="A30" s="109"/>
      <c r="B30" s="110"/>
      <c r="C30" s="63">
        <v>45</v>
      </c>
      <c r="D30" s="95">
        <v>53275.74</v>
      </c>
      <c r="E30" s="65">
        <v>53275.74</v>
      </c>
      <c r="F30" s="66">
        <v>0</v>
      </c>
      <c r="G30" s="104">
        <f t="shared" si="0"/>
        <v>53275.74</v>
      </c>
      <c r="H30" s="68">
        <v>53275.74</v>
      </c>
      <c r="I30" s="69">
        <f t="shared" si="3"/>
        <v>54074.876099999994</v>
      </c>
      <c r="J30" s="69">
        <v>0</v>
      </c>
      <c r="K30" s="70">
        <f t="shared" si="1"/>
        <v>53275.74</v>
      </c>
      <c r="L30" s="102">
        <v>53275.74</v>
      </c>
      <c r="M30" s="71">
        <v>0</v>
      </c>
      <c r="N30" s="72"/>
      <c r="O30" s="73">
        <f t="shared" si="2"/>
        <v>53275.74</v>
      </c>
    </row>
    <row r="31" spans="1:15" ht="15.75" x14ac:dyDescent="0.25">
      <c r="A31" s="109" t="s">
        <v>149</v>
      </c>
      <c r="B31" s="110" t="s">
        <v>197</v>
      </c>
      <c r="C31" s="63">
        <v>11</v>
      </c>
      <c r="D31" s="94">
        <v>0</v>
      </c>
      <c r="E31" s="65">
        <v>0</v>
      </c>
      <c r="F31" s="66">
        <v>0</v>
      </c>
      <c r="G31" s="104">
        <f t="shared" si="0"/>
        <v>0</v>
      </c>
      <c r="H31" s="68">
        <v>0</v>
      </c>
      <c r="I31" s="69"/>
      <c r="J31" s="69">
        <v>0</v>
      </c>
      <c r="K31" s="70">
        <f t="shared" si="1"/>
        <v>0</v>
      </c>
      <c r="L31" s="102">
        <v>0</v>
      </c>
      <c r="M31" s="71">
        <v>0</v>
      </c>
      <c r="N31" s="72"/>
      <c r="O31" s="73">
        <f t="shared" si="2"/>
        <v>0</v>
      </c>
    </row>
    <row r="32" spans="1:15" ht="15.75" x14ac:dyDescent="0.25">
      <c r="A32" s="109"/>
      <c r="B32" s="110"/>
      <c r="C32" s="63">
        <v>45</v>
      </c>
      <c r="D32" s="95">
        <v>123957.36</v>
      </c>
      <c r="E32" s="65">
        <v>123957.36</v>
      </c>
      <c r="F32" s="66">
        <v>0</v>
      </c>
      <c r="G32" s="104">
        <f t="shared" si="0"/>
        <v>123957.36</v>
      </c>
      <c r="H32" s="68">
        <v>123957.36</v>
      </c>
      <c r="I32" s="69">
        <f t="shared" si="3"/>
        <v>125816.72039999999</v>
      </c>
      <c r="J32" s="69">
        <v>0</v>
      </c>
      <c r="K32" s="70">
        <f t="shared" si="1"/>
        <v>123957.36</v>
      </c>
      <c r="L32" s="102">
        <v>123957.36</v>
      </c>
      <c r="M32" s="71">
        <v>0</v>
      </c>
      <c r="N32" s="72"/>
      <c r="O32" s="73">
        <f t="shared" si="2"/>
        <v>123957.36</v>
      </c>
    </row>
    <row r="33" spans="1:15" ht="15.75" customHeight="1" x14ac:dyDescent="0.25">
      <c r="A33" s="109" t="s">
        <v>151</v>
      </c>
      <c r="B33" s="112" t="s">
        <v>198</v>
      </c>
      <c r="C33" s="63">
        <v>11</v>
      </c>
      <c r="D33" s="94">
        <v>0</v>
      </c>
      <c r="E33" s="65">
        <v>0</v>
      </c>
      <c r="F33" s="66">
        <v>0</v>
      </c>
      <c r="G33" s="104">
        <f t="shared" si="0"/>
        <v>0</v>
      </c>
      <c r="H33" s="68">
        <v>0</v>
      </c>
      <c r="I33" s="69"/>
      <c r="J33" s="69">
        <v>0</v>
      </c>
      <c r="K33" s="70">
        <f t="shared" si="1"/>
        <v>0</v>
      </c>
      <c r="L33" s="102">
        <v>0</v>
      </c>
      <c r="M33" s="71">
        <v>0</v>
      </c>
      <c r="N33" s="72"/>
      <c r="O33" s="73">
        <f t="shared" si="2"/>
        <v>0</v>
      </c>
    </row>
    <row r="34" spans="1:15" ht="15.75" x14ac:dyDescent="0.25">
      <c r="A34" s="109"/>
      <c r="B34" s="112"/>
      <c r="C34" s="63">
        <v>45</v>
      </c>
      <c r="D34" s="95">
        <v>125253.1</v>
      </c>
      <c r="E34" s="65">
        <v>125253.1</v>
      </c>
      <c r="F34" s="66">
        <v>0</v>
      </c>
      <c r="G34" s="104">
        <f t="shared" si="0"/>
        <v>125253.1</v>
      </c>
      <c r="H34" s="68">
        <v>125253.1</v>
      </c>
      <c r="I34" s="69">
        <f t="shared" si="3"/>
        <v>127131.89649999999</v>
      </c>
      <c r="J34" s="69">
        <v>0</v>
      </c>
      <c r="K34" s="70">
        <f t="shared" si="1"/>
        <v>125253.1</v>
      </c>
      <c r="L34" s="102">
        <v>125253.1</v>
      </c>
      <c r="M34" s="71">
        <v>0</v>
      </c>
      <c r="N34" s="72"/>
      <c r="O34" s="73">
        <f t="shared" si="2"/>
        <v>125253.1</v>
      </c>
    </row>
    <row r="35" spans="1:15" ht="15.75" x14ac:dyDescent="0.25">
      <c r="A35" s="109" t="s">
        <v>153</v>
      </c>
      <c r="B35" s="110" t="s">
        <v>199</v>
      </c>
      <c r="C35" s="63">
        <v>11</v>
      </c>
      <c r="D35" s="94">
        <v>0</v>
      </c>
      <c r="E35" s="65">
        <v>0</v>
      </c>
      <c r="F35" s="66">
        <v>0</v>
      </c>
      <c r="G35" s="104">
        <f t="shared" si="0"/>
        <v>0</v>
      </c>
      <c r="H35" s="68">
        <v>0</v>
      </c>
      <c r="I35" s="69"/>
      <c r="J35" s="69">
        <v>0</v>
      </c>
      <c r="K35" s="70">
        <f t="shared" si="1"/>
        <v>0</v>
      </c>
      <c r="L35" s="102">
        <v>0</v>
      </c>
      <c r="M35" s="71">
        <v>0</v>
      </c>
      <c r="N35" s="72"/>
      <c r="O35" s="73">
        <f t="shared" si="2"/>
        <v>0</v>
      </c>
    </row>
    <row r="36" spans="1:15" ht="15.75" x14ac:dyDescent="0.25">
      <c r="A36" s="109"/>
      <c r="B36" s="110"/>
      <c r="C36" s="63">
        <v>45</v>
      </c>
      <c r="D36" s="95">
        <v>121838.83</v>
      </c>
      <c r="E36" s="65">
        <v>121838.83</v>
      </c>
      <c r="F36" s="66">
        <v>0</v>
      </c>
      <c r="G36" s="104">
        <f t="shared" si="0"/>
        <v>121838.83</v>
      </c>
      <c r="H36" s="68">
        <v>121838.83</v>
      </c>
      <c r="I36" s="69">
        <f t="shared" si="3"/>
        <v>123666.41244999999</v>
      </c>
      <c r="J36" s="69">
        <v>0</v>
      </c>
      <c r="K36" s="70">
        <f t="shared" si="1"/>
        <v>121838.83</v>
      </c>
      <c r="L36" s="102">
        <v>121838.83</v>
      </c>
      <c r="M36" s="71">
        <v>0</v>
      </c>
      <c r="N36" s="72"/>
      <c r="O36" s="73">
        <f t="shared" si="2"/>
        <v>121838.83</v>
      </c>
    </row>
    <row r="37" spans="1:15" ht="15.75" x14ac:dyDescent="0.25">
      <c r="A37" s="109" t="s">
        <v>155</v>
      </c>
      <c r="B37" s="110" t="s">
        <v>200</v>
      </c>
      <c r="C37" s="63">
        <v>11</v>
      </c>
      <c r="D37" s="94">
        <v>0</v>
      </c>
      <c r="E37" s="65">
        <v>0</v>
      </c>
      <c r="F37" s="66">
        <v>0</v>
      </c>
      <c r="G37" s="104">
        <f t="shared" si="0"/>
        <v>0</v>
      </c>
      <c r="H37" s="68">
        <v>0</v>
      </c>
      <c r="I37" s="69"/>
      <c r="J37" s="69">
        <v>0</v>
      </c>
      <c r="K37" s="70">
        <f t="shared" si="1"/>
        <v>0</v>
      </c>
      <c r="L37" s="102">
        <v>0</v>
      </c>
      <c r="M37" s="71">
        <v>0</v>
      </c>
      <c r="N37" s="72"/>
      <c r="O37" s="73">
        <f t="shared" si="2"/>
        <v>0</v>
      </c>
    </row>
    <row r="38" spans="1:15" ht="15.75" x14ac:dyDescent="0.25">
      <c r="A38" s="109"/>
      <c r="B38" s="110" t="s">
        <v>201</v>
      </c>
      <c r="C38" s="63">
        <v>45</v>
      </c>
      <c r="D38" s="95">
        <v>112824.25</v>
      </c>
      <c r="E38" s="65">
        <v>112824.25</v>
      </c>
      <c r="F38" s="66">
        <v>0</v>
      </c>
      <c r="G38" s="104">
        <f t="shared" si="0"/>
        <v>112824.25</v>
      </c>
      <c r="H38" s="68">
        <v>112824.25</v>
      </c>
      <c r="I38" s="69">
        <f t="shared" si="3"/>
        <v>114516.61374999999</v>
      </c>
      <c r="J38" s="69">
        <v>0</v>
      </c>
      <c r="K38" s="70">
        <f t="shared" si="1"/>
        <v>112824.25</v>
      </c>
      <c r="L38" s="102">
        <v>112824.25</v>
      </c>
      <c r="M38" s="71">
        <v>0</v>
      </c>
      <c r="N38" s="72"/>
      <c r="O38" s="73">
        <f t="shared" si="2"/>
        <v>112824.25</v>
      </c>
    </row>
    <row r="39" spans="1:15" ht="15.75" x14ac:dyDescent="0.25">
      <c r="A39" s="109" t="s">
        <v>157</v>
      </c>
      <c r="B39" s="110" t="s">
        <v>202</v>
      </c>
      <c r="C39" s="63">
        <v>11</v>
      </c>
      <c r="D39" s="94">
        <v>0</v>
      </c>
      <c r="E39" s="65">
        <v>0</v>
      </c>
      <c r="F39" s="66">
        <v>0</v>
      </c>
      <c r="G39" s="104">
        <f t="shared" si="0"/>
        <v>0</v>
      </c>
      <c r="H39" s="68">
        <v>0</v>
      </c>
      <c r="I39" s="69"/>
      <c r="J39" s="69">
        <v>0</v>
      </c>
      <c r="K39" s="70">
        <f t="shared" si="1"/>
        <v>0</v>
      </c>
      <c r="L39" s="102">
        <v>0</v>
      </c>
      <c r="M39" s="71">
        <v>0</v>
      </c>
      <c r="N39" s="72"/>
      <c r="O39" s="73">
        <f t="shared" si="2"/>
        <v>0</v>
      </c>
    </row>
    <row r="40" spans="1:15" ht="15.75" x14ac:dyDescent="0.25">
      <c r="A40" s="109"/>
      <c r="B40" s="110"/>
      <c r="C40" s="63">
        <v>45</v>
      </c>
      <c r="D40" s="95">
        <v>119514.58</v>
      </c>
      <c r="E40" s="65">
        <v>119514.58</v>
      </c>
      <c r="F40" s="66">
        <v>0</v>
      </c>
      <c r="G40" s="104">
        <f t="shared" si="0"/>
        <v>119514.58</v>
      </c>
      <c r="H40" s="68">
        <v>119514.58</v>
      </c>
      <c r="I40" s="69">
        <f t="shared" si="3"/>
        <v>121307.29869999998</v>
      </c>
      <c r="J40" s="69">
        <v>0</v>
      </c>
      <c r="K40" s="70">
        <f t="shared" si="1"/>
        <v>119514.58</v>
      </c>
      <c r="L40" s="102">
        <v>119514.58</v>
      </c>
      <c r="M40" s="71">
        <v>0</v>
      </c>
      <c r="N40" s="72"/>
      <c r="O40" s="73">
        <f t="shared" si="2"/>
        <v>119514.58</v>
      </c>
    </row>
    <row r="41" spans="1:15" ht="15.75" x14ac:dyDescent="0.25">
      <c r="A41" s="109" t="s">
        <v>159</v>
      </c>
      <c r="B41" s="110" t="s">
        <v>203</v>
      </c>
      <c r="C41" s="63">
        <v>11</v>
      </c>
      <c r="D41" s="94">
        <v>66090</v>
      </c>
      <c r="E41" s="65">
        <v>57000</v>
      </c>
      <c r="F41" s="66">
        <v>0</v>
      </c>
      <c r="G41" s="104">
        <f t="shared" si="0"/>
        <v>57000</v>
      </c>
      <c r="H41" s="68">
        <f t="shared" si="0"/>
        <v>57000</v>
      </c>
      <c r="I41" s="69"/>
      <c r="J41" s="69">
        <v>0</v>
      </c>
      <c r="K41" s="70">
        <f t="shared" si="1"/>
        <v>57000</v>
      </c>
      <c r="L41" s="102">
        <f t="shared" ref="L41" si="4">J41+K41</f>
        <v>57000</v>
      </c>
      <c r="M41" s="71">
        <v>0</v>
      </c>
      <c r="N41" s="72"/>
      <c r="O41" s="73">
        <f t="shared" si="2"/>
        <v>57000</v>
      </c>
    </row>
    <row r="42" spans="1:15" ht="15.75" x14ac:dyDescent="0.25">
      <c r="A42" s="109"/>
      <c r="B42" s="110"/>
      <c r="C42" s="63">
        <v>45</v>
      </c>
      <c r="D42" s="95">
        <v>228451.91</v>
      </c>
      <c r="E42" s="65">
        <v>164080.01</v>
      </c>
      <c r="F42" s="66">
        <v>0</v>
      </c>
      <c r="G42" s="104">
        <f t="shared" si="0"/>
        <v>164080.01</v>
      </c>
      <c r="H42" s="68">
        <v>164080.01</v>
      </c>
      <c r="I42" s="69">
        <f t="shared" si="3"/>
        <v>166541.21015</v>
      </c>
      <c r="J42" s="69">
        <v>0</v>
      </c>
      <c r="K42" s="70">
        <f t="shared" si="1"/>
        <v>164080.01</v>
      </c>
      <c r="L42" s="102">
        <v>164080.01</v>
      </c>
      <c r="M42" s="71">
        <v>0</v>
      </c>
      <c r="N42" s="72"/>
      <c r="O42" s="73">
        <f t="shared" si="2"/>
        <v>164080.01</v>
      </c>
    </row>
    <row r="43" spans="1:15" ht="15.75" x14ac:dyDescent="0.25">
      <c r="A43" s="109" t="s">
        <v>161</v>
      </c>
      <c r="B43" s="110" t="s">
        <v>204</v>
      </c>
      <c r="C43" s="63">
        <v>11</v>
      </c>
      <c r="D43" s="94">
        <v>0</v>
      </c>
      <c r="E43" s="65">
        <v>0</v>
      </c>
      <c r="F43" s="66">
        <v>0</v>
      </c>
      <c r="G43" s="104">
        <f t="shared" si="0"/>
        <v>0</v>
      </c>
      <c r="H43" s="68">
        <v>0</v>
      </c>
      <c r="I43" s="69"/>
      <c r="J43" s="69">
        <v>0</v>
      </c>
      <c r="K43" s="70">
        <f t="shared" si="1"/>
        <v>0</v>
      </c>
      <c r="L43" s="102">
        <v>0</v>
      </c>
      <c r="M43" s="71">
        <v>0</v>
      </c>
      <c r="N43" s="72"/>
      <c r="O43" s="73">
        <f t="shared" si="2"/>
        <v>0</v>
      </c>
    </row>
    <row r="44" spans="1:15" ht="15.75" x14ac:dyDescent="0.25">
      <c r="A44" s="109"/>
      <c r="B44" s="110"/>
      <c r="C44" s="63">
        <v>45</v>
      </c>
      <c r="D44" s="95">
        <v>261742</v>
      </c>
      <c r="E44" s="65">
        <v>261742</v>
      </c>
      <c r="F44" s="66">
        <v>0</v>
      </c>
      <c r="G44" s="104">
        <f t="shared" si="0"/>
        <v>261742</v>
      </c>
      <c r="H44" s="68">
        <v>261742</v>
      </c>
      <c r="I44" s="69">
        <f t="shared" si="3"/>
        <v>265668.12999999995</v>
      </c>
      <c r="J44" s="69">
        <v>0</v>
      </c>
      <c r="K44" s="70">
        <f t="shared" si="1"/>
        <v>261742</v>
      </c>
      <c r="L44" s="102">
        <v>261742</v>
      </c>
      <c r="M44" s="71">
        <v>0</v>
      </c>
      <c r="N44" s="72"/>
      <c r="O44" s="73">
        <f t="shared" si="2"/>
        <v>261742</v>
      </c>
    </row>
    <row r="45" spans="1:15" ht="15.75" x14ac:dyDescent="0.25">
      <c r="A45" s="109" t="s">
        <v>163</v>
      </c>
      <c r="B45" s="110" t="s">
        <v>205</v>
      </c>
      <c r="C45" s="63">
        <v>11</v>
      </c>
      <c r="D45" s="95">
        <v>0</v>
      </c>
      <c r="E45" s="65">
        <v>0</v>
      </c>
      <c r="F45" s="66">
        <v>0</v>
      </c>
      <c r="G45" s="104">
        <f t="shared" si="0"/>
        <v>0</v>
      </c>
      <c r="H45" s="68">
        <v>0</v>
      </c>
      <c r="I45" s="69"/>
      <c r="J45" s="69">
        <v>0</v>
      </c>
      <c r="K45" s="70">
        <f t="shared" si="1"/>
        <v>0</v>
      </c>
      <c r="L45" s="102">
        <v>0</v>
      </c>
      <c r="M45" s="71">
        <v>0</v>
      </c>
      <c r="N45" s="72"/>
      <c r="O45" s="73">
        <f t="shared" si="2"/>
        <v>0</v>
      </c>
    </row>
    <row r="46" spans="1:15" ht="15.75" x14ac:dyDescent="0.25">
      <c r="A46" s="109"/>
      <c r="B46" s="110"/>
      <c r="C46" s="63">
        <v>45</v>
      </c>
      <c r="D46" s="95">
        <v>0</v>
      </c>
      <c r="E46" s="65">
        <v>66500</v>
      </c>
      <c r="F46" s="66">
        <v>0</v>
      </c>
      <c r="G46" s="104">
        <f t="shared" si="0"/>
        <v>66500</v>
      </c>
      <c r="H46" s="68">
        <v>66500</v>
      </c>
      <c r="I46" s="69"/>
      <c r="J46" s="69">
        <v>0</v>
      </c>
      <c r="K46" s="70">
        <f t="shared" si="1"/>
        <v>66500</v>
      </c>
      <c r="L46" s="102">
        <v>66500</v>
      </c>
      <c r="M46" s="71">
        <v>0</v>
      </c>
      <c r="N46" s="72"/>
      <c r="O46" s="73">
        <f t="shared" si="2"/>
        <v>66500</v>
      </c>
    </row>
    <row r="47" spans="1:15" ht="15.75" x14ac:dyDescent="0.25">
      <c r="A47" s="109" t="s">
        <v>165</v>
      </c>
      <c r="B47" s="110" t="s">
        <v>206</v>
      </c>
      <c r="C47" s="63">
        <v>11</v>
      </c>
      <c r="D47" s="94">
        <v>0</v>
      </c>
      <c r="E47" s="65">
        <v>0</v>
      </c>
      <c r="F47" s="66">
        <v>0</v>
      </c>
      <c r="G47" s="104">
        <f t="shared" si="0"/>
        <v>0</v>
      </c>
      <c r="H47" s="68">
        <v>0</v>
      </c>
      <c r="I47" s="69"/>
      <c r="J47" s="69">
        <v>0</v>
      </c>
      <c r="K47" s="70">
        <f>SUM(H47,J47)</f>
        <v>0</v>
      </c>
      <c r="L47" s="102">
        <v>0</v>
      </c>
      <c r="M47" s="71">
        <v>0</v>
      </c>
      <c r="N47" s="72"/>
      <c r="O47" s="73">
        <f t="shared" si="2"/>
        <v>0</v>
      </c>
    </row>
    <row r="48" spans="1:15" ht="15.75" x14ac:dyDescent="0.25">
      <c r="A48" s="109"/>
      <c r="B48" s="110"/>
      <c r="C48" s="63">
        <v>45</v>
      </c>
      <c r="D48" s="94">
        <v>0</v>
      </c>
      <c r="E48" s="65">
        <v>407531.72</v>
      </c>
      <c r="F48" s="66">
        <v>0</v>
      </c>
      <c r="G48" s="104">
        <v>407531.72</v>
      </c>
      <c r="H48" s="68">
        <v>407531.72</v>
      </c>
      <c r="I48" s="69">
        <f t="shared" si="3"/>
        <v>413644.69579999993</v>
      </c>
      <c r="J48" s="69">
        <v>0</v>
      </c>
      <c r="K48" s="70">
        <f t="shared" ref="K48:K50" si="5">SUM(H48,J48)</f>
        <v>407531.72</v>
      </c>
      <c r="L48" s="102">
        <v>407531.72</v>
      </c>
      <c r="M48" s="71">
        <v>0</v>
      </c>
      <c r="N48" s="72"/>
      <c r="O48" s="73">
        <f t="shared" si="2"/>
        <v>407531.72</v>
      </c>
    </row>
    <row r="49" spans="1:15" ht="15.75" customHeight="1" x14ac:dyDescent="0.25">
      <c r="A49" s="109" t="s">
        <v>167</v>
      </c>
      <c r="B49" s="112" t="s">
        <v>207</v>
      </c>
      <c r="C49" s="63">
        <v>11</v>
      </c>
      <c r="D49" s="94">
        <v>0</v>
      </c>
      <c r="E49" s="65">
        <v>0</v>
      </c>
      <c r="F49" s="66">
        <v>0</v>
      </c>
      <c r="G49" s="104">
        <v>0</v>
      </c>
      <c r="H49" s="68">
        <v>0</v>
      </c>
      <c r="I49" s="69"/>
      <c r="J49" s="69">
        <v>0</v>
      </c>
      <c r="K49" s="70">
        <f t="shared" si="5"/>
        <v>0</v>
      </c>
      <c r="L49" s="102">
        <v>0</v>
      </c>
      <c r="M49" s="71">
        <v>0</v>
      </c>
      <c r="N49" s="72"/>
      <c r="O49" s="73">
        <f t="shared" si="2"/>
        <v>0</v>
      </c>
    </row>
    <row r="50" spans="1:15" ht="16.5" thickBot="1" x14ac:dyDescent="0.3">
      <c r="A50" s="111"/>
      <c r="B50" s="113"/>
      <c r="C50" s="77">
        <v>45</v>
      </c>
      <c r="D50" s="96">
        <v>0</v>
      </c>
      <c r="E50" s="79">
        <v>88857.919999999998</v>
      </c>
      <c r="F50" s="80">
        <v>0</v>
      </c>
      <c r="G50" s="105">
        <v>88857.919999999998</v>
      </c>
      <c r="H50" s="81">
        <v>88857.919999999998</v>
      </c>
      <c r="I50" s="82">
        <f t="shared" si="3"/>
        <v>90190.788799999995</v>
      </c>
      <c r="J50" s="82">
        <v>0</v>
      </c>
      <c r="K50" s="83">
        <f t="shared" si="5"/>
        <v>88857.919999999998</v>
      </c>
      <c r="L50" s="103">
        <v>88857.919999999998</v>
      </c>
      <c r="M50" s="98">
        <v>0</v>
      </c>
      <c r="N50" s="84"/>
      <c r="O50" s="85">
        <f t="shared" si="2"/>
        <v>88857.919999999998</v>
      </c>
    </row>
    <row r="51" spans="1:15" ht="15.75" x14ac:dyDescent="0.25">
      <c r="C51" s="97"/>
      <c r="D51" s="36"/>
      <c r="E51" s="36"/>
    </row>
    <row r="52" spans="1:15" ht="15.75" x14ac:dyDescent="0.25">
      <c r="C52" s="88"/>
      <c r="D52" s="36"/>
      <c r="E52" s="36">
        <f>SUM(E6+E8+E10+E12+E14+E16+E18+E20+E22+E24+E26+E28+E30+E32+E34+E36+E38+E40+E42+E44+E46+E48+E50)</f>
        <v>2972822</v>
      </c>
      <c r="F52" s="36"/>
    </row>
    <row r="53" spans="1:15" x14ac:dyDescent="0.25">
      <c r="B53" s="30" t="s">
        <v>181</v>
      </c>
      <c r="D53" s="36"/>
    </row>
    <row r="54" spans="1:15" x14ac:dyDescent="0.25">
      <c r="B54" t="s">
        <v>182</v>
      </c>
    </row>
  </sheetData>
  <mergeCells count="49">
    <mergeCell ref="A7:A8"/>
    <mergeCell ref="B7:B8"/>
    <mergeCell ref="E3:G3"/>
    <mergeCell ref="H3:K3"/>
    <mergeCell ref="L3:O3"/>
    <mergeCell ref="A5:A6"/>
    <mergeCell ref="B5:B6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</mergeCells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OBJAVA</vt:lpstr>
      <vt:lpstr>Osnovne škole</vt:lpstr>
      <vt:lpstr>Srednje škole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 Vanjak</dc:creator>
  <cp:lastModifiedBy>Iva Vanjak</cp:lastModifiedBy>
  <cp:lastPrinted>2024-09-30T09:24:36Z</cp:lastPrinted>
  <dcterms:created xsi:type="dcterms:W3CDTF">2024-09-30T08:21:04Z</dcterms:created>
  <dcterms:modified xsi:type="dcterms:W3CDTF">2024-09-30T10:58:51Z</dcterms:modified>
</cp:coreProperties>
</file>